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4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P25" i="3"/>
  <c r="O25"/>
  <c r="O26"/>
  <c r="P26"/>
  <c r="A2" i="5"/>
  <c r="A3"/>
  <c r="A19"/>
  <c r="A21"/>
  <c r="B23" i="7"/>
  <c r="B18"/>
  <c r="J11"/>
  <c r="B13"/>
  <c r="J6"/>
  <c r="B8"/>
  <c r="B6" i="5"/>
  <c r="D6"/>
  <c r="M42" i="3"/>
  <c r="M40"/>
  <c r="I42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4"/>
  <c r="P22"/>
  <c r="P20"/>
  <c r="P18"/>
  <c r="P16"/>
  <c r="P14"/>
  <c r="P12"/>
  <c r="P10"/>
  <c r="P8"/>
  <c r="P6"/>
  <c r="O24"/>
  <c r="O22"/>
  <c r="O20"/>
  <c r="O18"/>
  <c r="O16"/>
  <c r="O14"/>
  <c r="O12"/>
  <c r="O10"/>
  <c r="O8"/>
  <c r="O6"/>
  <c r="D36"/>
  <c r="D32"/>
  <c r="D28"/>
  <c r="D26"/>
  <c r="D24"/>
  <c r="F18"/>
  <c r="F16"/>
  <c r="F14"/>
  <c r="F10"/>
  <c r="F8"/>
  <c r="F6"/>
  <c r="D18"/>
  <c r="D16"/>
  <c r="D14"/>
  <c r="D10"/>
  <c r="D8"/>
  <c r="D6"/>
  <c r="H21" i="7"/>
  <c r="H16"/>
  <c r="H6"/>
  <c r="K21" i="5"/>
  <c r="H21"/>
  <c r="K19"/>
  <c r="H19"/>
  <c r="A42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5"/>
  <c r="E23"/>
  <c r="E25"/>
  <c r="E27"/>
  <c r="E31"/>
  <c r="E35"/>
  <c r="D23"/>
  <c r="D25"/>
  <c r="D27"/>
  <c r="D31"/>
  <c r="D35"/>
  <c r="F15"/>
  <c r="F13"/>
  <c r="F9"/>
  <c r="F7"/>
  <c r="E17"/>
  <c r="E15"/>
  <c r="E13"/>
  <c r="E9"/>
  <c r="E7"/>
  <c r="D17"/>
  <c r="D15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P17" i="3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<sst xmlns="http://schemas.openxmlformats.org/spreadsheetml/2006/main" count="217" uniqueCount="84">
  <si>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</si>
  <si>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</si>
  <si>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</si>
  <si>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</si>
  <si>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</si>
  <si>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</si>
  <si>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</si>
  <si>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</si>
  <si>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</si>
  <si>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</si>
  <si>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</si>
  <si>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</si>
  <si>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</si>
  <si>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</si>
  <si>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</si>
  <si>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</si>
  <si>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</si>
  <si>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</si>
  <si>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</si>
  <si>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</si>
  <si>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</si>
  <si>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</si>
  <si>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</si>
  <si>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</si>
  <si>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</si>
  <si>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</si>
  <si>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</si>
  <si>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</si>
  <si>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</si>
  <si>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</si>
  <si>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</si>
  <si>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</si>
  <si>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</si>
  <si>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</si>
  <si>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</si>
  <si>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</si>
  <si>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</si>
  <si>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</si>
  <si>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</si>
  <si>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</si>
  <si>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</si>
  <si>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</si>
  <si>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</si>
  <si>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</si>
  <si>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</si>
  <si>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</si>
  <si>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</si>
  <si>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</si>
  <si>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</si>
  <si>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</si>
  <si>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</si>
  <si>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</si>
  <si>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</si>
  <si>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KABULOVA Sofya</t>
  </si>
  <si>
    <t>1989 ms</t>
  </si>
  <si>
    <t>RUS</t>
  </si>
  <si>
    <t>SHINKARENKO ANASTASIYA</t>
  </si>
  <si>
    <t>1991 msic</t>
  </si>
  <si>
    <t>PCHELINTSEVA ARINA</t>
  </si>
  <si>
    <t>1984 msic</t>
  </si>
  <si>
    <t>OPRYSHKO EKATERINA</t>
  </si>
  <si>
    <t>1990 ms</t>
  </si>
  <si>
    <t>ZHUMABAEVA DINARA</t>
  </si>
  <si>
    <t>1992 msic</t>
  </si>
  <si>
    <t>KAZ</t>
  </si>
  <si>
    <t>EMELYANENKO Anna</t>
  </si>
  <si>
    <t>1991, ms</t>
  </si>
  <si>
    <t>DAVYDOVA Mariana</t>
  </si>
  <si>
    <t>1985 ms</t>
  </si>
  <si>
    <t>MDA</t>
  </si>
  <si>
    <t>REPIDA Anna</t>
  </si>
  <si>
    <t>1980, ms</t>
  </si>
  <si>
    <t>PRAKAPENKA KATSIARYNA</t>
  </si>
  <si>
    <t>1980 dvms</t>
  </si>
  <si>
    <t>BLR</t>
  </si>
  <si>
    <t>CIOBANU ANA-MARIA</t>
  </si>
  <si>
    <t>ROU</t>
  </si>
  <si>
    <t>TASAKI Rina</t>
  </si>
  <si>
    <t>1993, ms</t>
  </si>
  <si>
    <t>JPN</t>
  </si>
  <si>
    <t>Weight category 60W кg.</t>
  </si>
  <si>
    <t>5-8</t>
  </si>
  <si>
    <t>9-11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</si>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</sst>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3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8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2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0" fontId="28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6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5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3" fillId="0" borderId="0" xfId="0" applyFont="1"/>
    <xf numFmtId="0" fontId="0" fillId="0" borderId="0" xfId="0" applyAlignment="1">
      <alignment horizontal="right"/>
    </xf>
    <xf numFmtId="0" fontId="33" fillId="0" borderId="2" xfId="0" applyFont="1" applyBorder="1"/>
    <xf numFmtId="0" fontId="33" fillId="0" borderId="0" xfId="0" applyFont="1" applyBorder="1"/>
    <xf numFmtId="0" fontId="33" fillId="0" borderId="1" xfId="0" applyFont="1" applyBorder="1"/>
    <xf numFmtId="0" fontId="6" fillId="0" borderId="0" xfId="1" applyFont="1" applyBorder="1" applyAlignment="1" applyProtection="1">
      <alignment horizontal="left"/>
    </xf>
    <xf numFmtId="0" fontId="19" fillId="0" borderId="0" xfId="0" applyFont="1"/>
    <xf numFmtId="0" fontId="14" fillId="0" borderId="0" xfId="1" applyFont="1" applyAlignment="1" applyProtection="1"/>
    <xf numFmtId="0" fontId="36" fillId="0" borderId="0" xfId="0" applyFont="1"/>
    <xf numFmtId="0" fontId="8" fillId="0" borderId="0" xfId="1" applyFont="1" applyAlignment="1" applyProtection="1">
      <alignment horizontal="left" vertical="center"/>
    </xf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2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5" fillId="0" borderId="38" xfId="2" applyFont="1" applyBorder="1" applyAlignment="1">
      <alignment horizontal="center" vertical="center" wrapText="1"/>
    </xf>
    <xf numFmtId="164" fontId="25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1" applyNumberFormat="1" applyFont="1" applyAlignment="1" applyProtection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5" fillId="0" borderId="14" xfId="2" applyFont="1" applyBorder="1" applyAlignment="1">
      <alignment horizontal="center" vertical="center" wrapText="1"/>
    </xf>
    <xf numFmtId="164" fontId="25" fillId="0" borderId="33" xfId="2" applyFont="1" applyBorder="1" applyAlignment="1">
      <alignment horizontal="center" vertical="center" wrapText="1"/>
    </xf>
    <xf numFmtId="49" fontId="25" fillId="0" borderId="34" xfId="2" applyNumberFormat="1" applyFont="1" applyBorder="1" applyAlignment="1">
      <alignment horizontal="center" vertical="center" wrapText="1"/>
    </xf>
    <xf numFmtId="0" fontId="25" fillId="0" borderId="35" xfId="2" applyNumberFormat="1" applyFont="1" applyBorder="1" applyAlignment="1">
      <alignment horizontal="center" vertical="center" wrapText="1"/>
    </xf>
    <xf numFmtId="164" fontId="26" fillId="4" borderId="14" xfId="2" applyFont="1" applyFill="1" applyBorder="1" applyAlignment="1">
      <alignment horizontal="center" vertical="center" wrapText="1"/>
    </xf>
    <xf numFmtId="164" fontId="26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64" fontId="26" fillId="3" borderId="36" xfId="2" applyFont="1" applyFill="1" applyBorder="1" applyAlignment="1">
      <alignment horizontal="center" vertical="center" wrapText="1"/>
    </xf>
    <xf numFmtId="164" fontId="26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5" fillId="0" borderId="1" xfId="2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40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29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4" fillId="3" borderId="10" xfId="0" applyFont="1" applyFill="1" applyBorder="1" applyAlignment="1">
      <alignment horizontal="center" vertical="center"/>
    </xf>
    <xf numFmtId="0" fontId="34" fillId="3" borderId="55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 vertical="center"/>
    </xf>
    <xf numFmtId="0" fontId="42" fillId="0" borderId="57" xfId="0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34" fillId="5" borderId="55" xfId="0" applyFont="1" applyFill="1" applyBorder="1" applyAlignment="1">
      <alignment horizontal="center" vertical="center"/>
    </xf>
    <xf numFmtId="0" fontId="34" fillId="5" borderId="56" xfId="0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8" fillId="3" borderId="0" xfId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9" xfId="0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19" fillId="6" borderId="58" xfId="1" applyFont="1" applyFill="1" applyBorder="1" applyAlignment="1" applyProtection="1">
      <alignment horizontal="center" vertical="center" wrapText="1"/>
    </xf>
    <xf numFmtId="0" fontId="19" fillId="6" borderId="11" xfId="1" applyFont="1" applyFill="1" applyBorder="1" applyAlignment="1" applyProtection="1">
      <alignment horizontal="center" vertical="center" wrapText="1"/>
    </xf>
    <xf numFmtId="0" fontId="19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34" fillId="4" borderId="55" xfId="0" applyFont="1" applyFill="1" applyBorder="1" applyAlignment="1">
      <alignment horizontal="center" vertical="center"/>
    </xf>
    <xf numFmtId="0" fontId="34" fillId="4" borderId="5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41" fillId="0" borderId="61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41" fillId="0" borderId="60" xfId="0" applyFont="1" applyFill="1" applyBorder="1" applyAlignment="1">
      <alignment horizontal="left" vertical="center" wrapText="1"/>
    </xf>
    <xf numFmtId="0" fontId="41" fillId="0" borderId="35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8" fillId="4" borderId="34" xfId="0" applyFont="1" applyFill="1" applyBorder="1" applyAlignment="1">
      <alignment horizontal="center" vertical="center" wrapText="1"/>
    </xf>
    <xf numFmtId="0" fontId="38" fillId="4" borderId="5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8" fillId="3" borderId="51" xfId="0" applyFont="1" applyFill="1" applyBorder="1" applyAlignment="1">
      <alignment horizontal="center" vertical="center" wrapText="1"/>
    </xf>
    <xf numFmtId="0" fontId="38" fillId="3" borderId="35" xfId="0" applyFont="1" applyFill="1" applyBorder="1" applyAlignment="1">
      <alignment horizontal="center" vertical="center" wrapText="1"/>
    </xf>
    <xf numFmtId="0" fontId="37" fillId="0" borderId="58" xfId="1" applyNumberFormat="1" applyFont="1" applyFill="1" applyBorder="1" applyAlignment="1" applyProtection="1">
      <alignment horizontal="center" vertical="center" wrapText="1"/>
    </xf>
    <xf numFmtId="0" fontId="37" fillId="0" borderId="11" xfId="1" applyNumberFormat="1" applyFont="1" applyFill="1" applyBorder="1" applyAlignment="1" applyProtection="1">
      <alignment horizontal="center" vertical="center" wrapText="1"/>
    </xf>
    <xf numFmtId="0" fontId="37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49" fontId="3" fillId="0" borderId="60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C7" t="str">
            <v>1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workbookViewId="0">
      <selection activeCell="R41" sqref="A1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89" t="s">
        <v>26</v>
      </c>
      <c r="C1" s="189"/>
      <c r="D1" s="189"/>
      <c r="E1" s="189"/>
      <c r="F1" s="189"/>
      <c r="G1" s="189"/>
      <c r="H1" s="189"/>
      <c r="I1" s="189"/>
      <c r="J1" s="80"/>
      <c r="K1" s="189" t="s">
        <v>26</v>
      </c>
      <c r="L1" s="189"/>
      <c r="M1" s="189"/>
      <c r="N1" s="189"/>
      <c r="O1" s="189"/>
      <c r="P1" s="189"/>
      <c r="Q1" s="189"/>
      <c r="R1" s="189"/>
    </row>
    <row r="2" spans="1:18" ht="15.75" hidden="1">
      <c r="B2" s="175" t="str">
        <f>пр.взв.!A4</f>
        <v>Weight category 60W кg.</v>
      </c>
      <c r="C2" s="176"/>
      <c r="D2" s="176"/>
      <c r="E2" s="176"/>
      <c r="F2" s="176"/>
      <c r="G2" s="176"/>
      <c r="H2" s="176"/>
      <c r="I2" s="176"/>
      <c r="J2" s="81"/>
      <c r="K2" s="175" t="str">
        <f>B2</f>
        <v>Weight category 60W кg.</v>
      </c>
      <c r="L2" s="176"/>
      <c r="M2" s="176"/>
      <c r="N2" s="176"/>
      <c r="O2" s="176"/>
      <c r="P2" s="176"/>
      <c r="Q2" s="176"/>
      <c r="R2" s="176"/>
    </row>
    <row r="3" spans="1:18" ht="16.5" hidden="1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hidden="1" customHeight="1">
      <c r="A4" s="150" t="s">
        <v>30</v>
      </c>
      <c r="B4" s="152" t="s">
        <v>4</v>
      </c>
      <c r="C4" s="156" t="s">
        <v>5</v>
      </c>
      <c r="D4" s="156" t="s">
        <v>6</v>
      </c>
      <c r="E4" s="156" t="s">
        <v>13</v>
      </c>
      <c r="F4" s="159" t="s">
        <v>14</v>
      </c>
      <c r="G4" s="160" t="s">
        <v>16</v>
      </c>
      <c r="H4" s="162" t="s">
        <v>17</v>
      </c>
      <c r="I4" s="164" t="s">
        <v>83</v>
      </c>
      <c r="J4" s="150" t="s">
        <v>30</v>
      </c>
      <c r="K4" s="187" t="s">
        <v>4</v>
      </c>
      <c r="L4" s="156" t="s">
        <v>5</v>
      </c>
      <c r="M4" s="156" t="s">
        <v>6</v>
      </c>
      <c r="N4" s="156" t="s">
        <v>13</v>
      </c>
      <c r="O4" s="159" t="s">
        <v>14</v>
      </c>
      <c r="P4" s="160" t="s">
        <v>16</v>
      </c>
      <c r="Q4" s="162" t="s">
        <v>17</v>
      </c>
      <c r="R4" s="164" t="s">
        <v>83</v>
      </c>
    </row>
    <row r="5" spans="1:18" ht="13.5" hidden="1" customHeight="1" thickBot="1">
      <c r="A5" s="151"/>
      <c r="B5" s="153" t="s">
        <v>4</v>
      </c>
      <c r="C5" s="157" t="s">
        <v>5</v>
      </c>
      <c r="D5" s="157" t="s">
        <v>6</v>
      </c>
      <c r="E5" s="157" t="s">
        <v>13</v>
      </c>
      <c r="F5" s="157" t="s">
        <v>14</v>
      </c>
      <c r="G5" s="161"/>
      <c r="H5" s="163"/>
      <c r="I5" s="165" t="s">
        <v>15</v>
      </c>
      <c r="J5" s="151"/>
      <c r="K5" s="188" t="s">
        <v>4</v>
      </c>
      <c r="L5" s="157" t="s">
        <v>5</v>
      </c>
      <c r="M5" s="157" t="s">
        <v>6</v>
      </c>
      <c r="N5" s="157" t="s">
        <v>13</v>
      </c>
      <c r="O5" s="157" t="s">
        <v>14</v>
      </c>
      <c r="P5" s="161"/>
      <c r="Q5" s="163"/>
      <c r="R5" s="165" t="s">
        <v>15</v>
      </c>
    </row>
    <row r="6" spans="1:18" ht="12.75" hidden="1" customHeight="1">
      <c r="A6" s="166">
        <v>1</v>
      </c>
      <c r="B6" s="183">
        <v>1</v>
      </c>
      <c r="C6" s="135" t="str">
        <f>VLOOKUP(B6,пр.взв.!B7:E38,2,FALSE)</f>
        <v>KABULOVA Sofya</v>
      </c>
      <c r="D6" s="137" t="str">
        <f>VLOOKUP(B6,пр.взв.!B7:F38,3,FALSE)</f>
        <v>1989 ms</v>
      </c>
      <c r="E6" s="137" t="str">
        <f>VLOOKUP(B6,пр.взв.!B7:G38,4,FALSE)</f>
        <v>RUS</v>
      </c>
      <c r="F6" s="142"/>
      <c r="G6" s="145"/>
      <c r="H6" s="146"/>
      <c r="I6" s="144"/>
      <c r="J6" s="128">
        <v>3</v>
      </c>
      <c r="K6" s="183">
        <v>2</v>
      </c>
      <c r="L6" s="135" t="str">
        <f>VLOOKUP(K6,пр.взв.!B7:E38,2,FALSE)</f>
        <v>SHINKARENKO ANASTASIYA</v>
      </c>
      <c r="M6" s="137" t="str">
        <f>VLOOKUP(K6,пр.взв.!B7:F38,3,FALSE)</f>
        <v>1991 msic</v>
      </c>
      <c r="N6" s="137" t="str">
        <f>VLOOKUP(K6,пр.взв.!B7:G38,4,FALSE)</f>
        <v>RUS</v>
      </c>
      <c r="O6" s="142"/>
      <c r="P6" s="145"/>
      <c r="Q6" s="146"/>
      <c r="R6" s="144"/>
    </row>
    <row r="7" spans="1:18" ht="12.75" hidden="1" customHeight="1">
      <c r="A7" s="167"/>
      <c r="B7" s="184"/>
      <c r="C7" s="136"/>
      <c r="D7" s="132"/>
      <c r="E7" s="132"/>
      <c r="F7" s="132"/>
      <c r="G7" s="132"/>
      <c r="H7" s="147"/>
      <c r="I7" s="148"/>
      <c r="J7" s="129"/>
      <c r="K7" s="184"/>
      <c r="L7" s="136"/>
      <c r="M7" s="132"/>
      <c r="N7" s="132"/>
      <c r="O7" s="132"/>
      <c r="P7" s="132"/>
      <c r="Q7" s="147"/>
      <c r="R7" s="148"/>
    </row>
    <row r="8" spans="1:18" ht="12.75" hidden="1" customHeight="1">
      <c r="A8" s="167"/>
      <c r="B8" s="184">
        <v>9</v>
      </c>
      <c r="C8" s="140" t="str">
        <f>VLOOKUP(B8,пр.взв.!B7:E38,2,FALSE)</f>
        <v>PRAKAPENKA KATSIARYNA</v>
      </c>
      <c r="D8" s="131" t="str">
        <f>VLOOKUP(B8,пр.взв.!B7:F38,3,FALSE)</f>
        <v>1980 dvms</v>
      </c>
      <c r="E8" s="131" t="str">
        <f>VLOOKUP(B8,пр.взв.!B7:G38,4,FALSE)</f>
        <v>BLR</v>
      </c>
      <c r="F8" s="141"/>
      <c r="G8" s="141"/>
      <c r="H8" s="143"/>
      <c r="I8" s="143"/>
      <c r="J8" s="129"/>
      <c r="K8" s="184">
        <v>10</v>
      </c>
      <c r="L8" s="140" t="str">
        <f>VLOOKUP(K8,пр.взв.!B7:E38,2,FALSE)</f>
        <v>CIOBANU ANA-MARIA</v>
      </c>
      <c r="M8" s="131">
        <f>VLOOKUP(K8,пр.взв.!B7:F38,3,FALSE)</f>
        <v>1993</v>
      </c>
      <c r="N8" s="137" t="str">
        <f>VLOOKUP(K8,пр.взв.!B7:G40,4,FALSE)</f>
        <v>ROU</v>
      </c>
      <c r="O8" s="141"/>
      <c r="P8" s="141"/>
      <c r="Q8" s="143"/>
      <c r="R8" s="143"/>
    </row>
    <row r="9" spans="1:18" ht="13.5" hidden="1" customHeight="1" thickBot="1">
      <c r="A9" s="168"/>
      <c r="B9" s="185"/>
      <c r="C9" s="179"/>
      <c r="D9" s="178"/>
      <c r="E9" s="178"/>
      <c r="F9" s="177"/>
      <c r="G9" s="177"/>
      <c r="H9" s="180"/>
      <c r="I9" s="180"/>
      <c r="J9" s="149"/>
      <c r="K9" s="185"/>
      <c r="L9" s="179"/>
      <c r="M9" s="178"/>
      <c r="N9" s="132"/>
      <c r="O9" s="177"/>
      <c r="P9" s="177"/>
      <c r="Q9" s="180"/>
      <c r="R9" s="180"/>
    </row>
    <row r="10" spans="1:18" ht="12.75" hidden="1" customHeight="1">
      <c r="A10" s="166">
        <v>2</v>
      </c>
      <c r="B10" s="183">
        <v>3</v>
      </c>
      <c r="C10" s="186" t="str">
        <f>VLOOKUP(B10,пр.взв.!B7:E38,2,FALSE)</f>
        <v>PCHELINTSEVA ARINA</v>
      </c>
      <c r="D10" s="173" t="str">
        <f>VLOOKUP(B10,пр.взв.!B7:F38,3,FALSE)</f>
        <v>1984 msic</v>
      </c>
      <c r="E10" s="173" t="str">
        <f>VLOOKUP(B10,пр.взв.!B7:G38,4,FALSE)</f>
        <v>RUS</v>
      </c>
      <c r="F10" s="169"/>
      <c r="G10" s="171"/>
      <c r="H10" s="172"/>
      <c r="I10" s="173"/>
      <c r="J10" s="128">
        <v>6</v>
      </c>
      <c r="K10" s="183"/>
      <c r="L10" s="186" t="e">
        <f>VLOOKUP(K10,пр.взв.!B7:E38,2,FALSE)</f>
        <v>#N/A</v>
      </c>
      <c r="M10" s="173" t="e">
        <f>VLOOKUP(K10,пр.взв.!B7:F38,3,FALSE)</f>
        <v>#N/A</v>
      </c>
      <c r="N10" s="173" t="e">
        <f>VLOOKUP(K10,пр.взв.!B7:G42,4,FALSE)</f>
        <v>#N/A</v>
      </c>
      <c r="O10" s="169"/>
      <c r="P10" s="171"/>
      <c r="Q10" s="172"/>
      <c r="R10" s="173"/>
    </row>
    <row r="11" spans="1:18" ht="12.75" hidden="1" customHeight="1">
      <c r="A11" s="167"/>
      <c r="B11" s="184"/>
      <c r="C11" s="136"/>
      <c r="D11" s="132"/>
      <c r="E11" s="132"/>
      <c r="F11" s="132"/>
      <c r="G11" s="132"/>
      <c r="H11" s="147"/>
      <c r="I11" s="148"/>
      <c r="J11" s="129"/>
      <c r="K11" s="184"/>
      <c r="L11" s="136"/>
      <c r="M11" s="132"/>
      <c r="N11" s="132"/>
      <c r="O11" s="132"/>
      <c r="P11" s="132"/>
      <c r="Q11" s="147"/>
      <c r="R11" s="148"/>
    </row>
    <row r="12" spans="1:18" ht="12.75" hidden="1" customHeight="1">
      <c r="A12" s="167"/>
      <c r="B12" s="184">
        <v>11</v>
      </c>
      <c r="C12" s="140" t="str">
        <f>VLOOKUP(B12,пр.взв.!B7:E38,2,FALSE)</f>
        <v>TASAKI Rina</v>
      </c>
      <c r="D12" s="131" t="str">
        <f>VLOOKUP(B12,пр.взв.!B7:F38,3,FALSE)</f>
        <v>1993, ms</v>
      </c>
      <c r="E12" s="131" t="str">
        <f>VLOOKUP(B12,пр.взв.!B7:G38,4,FALSE)</f>
        <v>JPN</v>
      </c>
      <c r="F12" s="141"/>
      <c r="G12" s="141"/>
      <c r="H12" s="143"/>
      <c r="I12" s="143"/>
      <c r="J12" s="129"/>
      <c r="K12" s="184">
        <v>12</v>
      </c>
      <c r="L12" s="140">
        <f>VLOOKUP(K12,пр.взв.!B7:E38,2,FALSE)</f>
        <v>0</v>
      </c>
      <c r="M12" s="131">
        <f>VLOOKUP(K12,пр.взв.!B7:F38,3,FALSE)</f>
        <v>0</v>
      </c>
      <c r="N12" s="131">
        <f>VLOOKUP(K12,пр.взв.!B7:G44,4,FALSE)</f>
        <v>0</v>
      </c>
      <c r="O12" s="141"/>
      <c r="P12" s="141"/>
      <c r="Q12" s="143"/>
      <c r="R12" s="143"/>
    </row>
    <row r="13" spans="1:18" ht="12.75" hidden="1" customHeight="1" thickBot="1">
      <c r="A13" s="168"/>
      <c r="B13" s="185"/>
      <c r="C13" s="179"/>
      <c r="D13" s="178"/>
      <c r="E13" s="178"/>
      <c r="F13" s="177"/>
      <c r="G13" s="177"/>
      <c r="H13" s="180"/>
      <c r="I13" s="180"/>
      <c r="J13" s="149"/>
      <c r="K13" s="185"/>
      <c r="L13" s="179"/>
      <c r="M13" s="178"/>
      <c r="N13" s="178"/>
      <c r="O13" s="177"/>
      <c r="P13" s="177"/>
      <c r="Q13" s="180"/>
      <c r="R13" s="180"/>
    </row>
    <row r="14" spans="1:18" ht="12.75" hidden="1" customHeight="1">
      <c r="A14" s="166">
        <v>3</v>
      </c>
      <c r="B14" s="183">
        <v>3</v>
      </c>
      <c r="C14" s="135" t="str">
        <f>VLOOKUP(B14,пр.взв.!B7:E38,2,FALSE)</f>
        <v>PCHELINTSEVA ARINA</v>
      </c>
      <c r="D14" s="137" t="str">
        <f>VLOOKUP(B14,пр.взв.!B7:F38,3,FALSE)</f>
        <v>1984 msic</v>
      </c>
      <c r="E14" s="137" t="str">
        <f>VLOOKUP(B14,пр.взв.!B7:G38,4,FALSE)</f>
        <v>RUS</v>
      </c>
      <c r="F14" s="142"/>
      <c r="G14" s="145"/>
      <c r="H14" s="146"/>
      <c r="I14" s="144"/>
      <c r="J14" s="128">
        <v>7</v>
      </c>
      <c r="K14" s="183">
        <v>4</v>
      </c>
      <c r="L14" s="135" t="str">
        <f>VLOOKUP(K14,пр.взв.!B7:E38,2,FALSE)</f>
        <v>OPRYSHKO EKATERINA</v>
      </c>
      <c r="M14" s="137" t="str">
        <f>VLOOKUP(K14,пр.взв.!B7:F38,3,FALSE)</f>
        <v>1990 ms</v>
      </c>
      <c r="N14" s="173" t="str">
        <f>VLOOKUP(K14,пр.взв.!B7:G46,4,FALSE)</f>
        <v>RUS</v>
      </c>
      <c r="O14" s="142"/>
      <c r="P14" s="145"/>
      <c r="Q14" s="146"/>
      <c r="R14" s="144"/>
    </row>
    <row r="15" spans="1:18" ht="12.75" hidden="1" customHeight="1">
      <c r="A15" s="167"/>
      <c r="B15" s="184"/>
      <c r="C15" s="136"/>
      <c r="D15" s="132"/>
      <c r="E15" s="132"/>
      <c r="F15" s="132"/>
      <c r="G15" s="132"/>
      <c r="H15" s="147"/>
      <c r="I15" s="148"/>
      <c r="J15" s="129"/>
      <c r="K15" s="184"/>
      <c r="L15" s="136"/>
      <c r="M15" s="132"/>
      <c r="N15" s="132"/>
      <c r="O15" s="132"/>
      <c r="P15" s="132"/>
      <c r="Q15" s="147"/>
      <c r="R15" s="148"/>
    </row>
    <row r="16" spans="1:18" ht="12.75" hidden="1" customHeight="1">
      <c r="A16" s="167"/>
      <c r="B16" s="184">
        <v>11</v>
      </c>
      <c r="C16" s="140" t="str">
        <f>VLOOKUP(B16,пр.взв.!B15:E30,2,FALSE)</f>
        <v>TASAKI Rina</v>
      </c>
      <c r="D16" s="131" t="str">
        <f>VLOOKUP(B16,пр.взв.!B15:F30,3,FALSE)</f>
        <v>1993, ms</v>
      </c>
      <c r="E16" s="131" t="str">
        <f>VLOOKUP(B16,пр.взв.!B15:G30,4,FALSE)</f>
        <v>JPN</v>
      </c>
      <c r="F16" s="141"/>
      <c r="G16" s="141"/>
      <c r="H16" s="143"/>
      <c r="I16" s="143"/>
      <c r="J16" s="129"/>
      <c r="K16" s="184">
        <v>12</v>
      </c>
      <c r="L16" s="140">
        <f>VLOOKUP(K16,пр.взв.!B7:E38,2,FALSE)</f>
        <v>0</v>
      </c>
      <c r="M16" s="131">
        <f>VLOOKUP(K16,пр.взв.!B7:F38,3,FALSE)</f>
        <v>0</v>
      </c>
      <c r="N16" s="131">
        <f>VLOOKUP(K16,пр.взв.!B7:G48,4,FALSE)</f>
        <v>0</v>
      </c>
      <c r="O16" s="141"/>
      <c r="P16" s="141"/>
      <c r="Q16" s="143"/>
      <c r="R16" s="143"/>
    </row>
    <row r="17" spans="1:18" ht="13.5" hidden="1" customHeight="1" thickBot="1">
      <c r="A17" s="168"/>
      <c r="B17" s="185"/>
      <c r="C17" s="179"/>
      <c r="D17" s="178"/>
      <c r="E17" s="178"/>
      <c r="F17" s="177"/>
      <c r="G17" s="177"/>
      <c r="H17" s="180"/>
      <c r="I17" s="180"/>
      <c r="J17" s="149"/>
      <c r="K17" s="185"/>
      <c r="L17" s="179"/>
      <c r="M17" s="178"/>
      <c r="N17" s="178"/>
      <c r="O17" s="177"/>
      <c r="P17" s="177"/>
      <c r="Q17" s="180"/>
      <c r="R17" s="180"/>
    </row>
    <row r="18" spans="1:18" ht="12.75" hidden="1" customHeight="1">
      <c r="A18" s="166">
        <v>4</v>
      </c>
      <c r="B18" s="183">
        <v>7</v>
      </c>
      <c r="C18" s="135" t="str">
        <f>VLOOKUP(B18,пр.взв.!B15:E30,2,FALSE)</f>
        <v>DAVYDOVA Mariana</v>
      </c>
      <c r="D18" s="137" t="str">
        <f>VLOOKUP(B18,пр.взв.!B15:F30,3,FALSE)</f>
        <v>1985 ms</v>
      </c>
      <c r="E18" s="137" t="str">
        <f>VLOOKUP(B18,пр.взв.!B15:G30,4,FALSE)</f>
        <v>MDA</v>
      </c>
      <c r="F18" s="132"/>
      <c r="G18" s="182"/>
      <c r="H18" s="147"/>
      <c r="I18" s="131"/>
      <c r="J18" s="128">
        <v>8</v>
      </c>
      <c r="K18" s="183">
        <v>8</v>
      </c>
      <c r="L18" s="135" t="str">
        <f>VLOOKUP(K18,пр.взв.!B7:E38,2,FALSE)</f>
        <v>REPIDA Anna</v>
      </c>
      <c r="M18" s="137" t="str">
        <f>VLOOKUP(K18,пр.взв.!B7:F38,3,FALSE)</f>
        <v>1980, ms</v>
      </c>
      <c r="N18" s="173" t="str">
        <f>VLOOKUP(K18,пр.взв.!B7:G50,4,FALSE)</f>
        <v>MDA</v>
      </c>
      <c r="O18" s="132"/>
      <c r="P18" s="182"/>
      <c r="Q18" s="147"/>
      <c r="R18" s="131"/>
    </row>
    <row r="19" spans="1:18" ht="12.75" hidden="1" customHeight="1">
      <c r="A19" s="167"/>
      <c r="B19" s="184"/>
      <c r="C19" s="136"/>
      <c r="D19" s="132"/>
      <c r="E19" s="132"/>
      <c r="F19" s="132"/>
      <c r="G19" s="132"/>
      <c r="H19" s="147"/>
      <c r="I19" s="148"/>
      <c r="J19" s="129"/>
      <c r="K19" s="184"/>
      <c r="L19" s="136"/>
      <c r="M19" s="132"/>
      <c r="N19" s="132"/>
      <c r="O19" s="132"/>
      <c r="P19" s="132"/>
      <c r="Q19" s="147"/>
      <c r="R19" s="148"/>
    </row>
    <row r="20" spans="1:18" ht="12.75" hidden="1" customHeight="1">
      <c r="A20" s="167"/>
      <c r="B20" s="184">
        <v>15</v>
      </c>
      <c r="C20" s="140">
        <f>VLOOKUP(B20,пр.взв.!B7:E38,2,FALSE)</f>
        <v>0</v>
      </c>
      <c r="D20" s="131">
        <f>VLOOKUP(B20,пр.взв.!B7:F38,3,FALSE)</f>
        <v>0</v>
      </c>
      <c r="E20" s="131">
        <f>VLOOKUP(B20,пр.взв.!B7:G38,4,FALSE)</f>
        <v>0</v>
      </c>
      <c r="F20" s="141"/>
      <c r="G20" s="141"/>
      <c r="H20" s="143"/>
      <c r="I20" s="143"/>
      <c r="J20" s="129"/>
      <c r="K20" s="184">
        <v>16</v>
      </c>
      <c r="L20" s="140">
        <f>VLOOKUP(K20,пр.взв.!B7:E38,2,FALSE)</f>
        <v>0</v>
      </c>
      <c r="M20" s="131">
        <f>VLOOKUP(K20,пр.взв.!B7:F38,3,FALSE)</f>
        <v>0</v>
      </c>
      <c r="N20" s="131">
        <f>VLOOKUP(K20,пр.взв.!B7:G52,4,FALSE)</f>
        <v>0</v>
      </c>
      <c r="O20" s="141"/>
      <c r="P20" s="141"/>
      <c r="Q20" s="143"/>
      <c r="R20" s="143"/>
    </row>
    <row r="21" spans="1:18" ht="12.75" hidden="1" customHeight="1">
      <c r="A21" s="174"/>
      <c r="B21" s="184"/>
      <c r="C21" s="136"/>
      <c r="D21" s="132"/>
      <c r="E21" s="132"/>
      <c r="F21" s="142"/>
      <c r="G21" s="142"/>
      <c r="H21" s="144"/>
      <c r="I21" s="144"/>
      <c r="J21" s="130"/>
      <c r="K21" s="184"/>
      <c r="L21" s="136"/>
      <c r="M21" s="132"/>
      <c r="N21" s="132"/>
      <c r="O21" s="142"/>
      <c r="P21" s="142"/>
      <c r="Q21" s="144"/>
      <c r="R21" s="144"/>
    </row>
    <row r="22" spans="1:18" ht="22.5" hidden="1" customHeight="1">
      <c r="B22" s="175" t="str">
        <f>B2</f>
        <v>Weight category 60W кg.</v>
      </c>
      <c r="C22" s="176"/>
      <c r="D22" s="176"/>
      <c r="E22" s="176"/>
      <c r="F22" s="176"/>
      <c r="G22" s="176"/>
      <c r="H22" s="176"/>
      <c r="I22" s="176"/>
      <c r="K22" s="175" t="str">
        <f>B22</f>
        <v>Weight category 60W кg.</v>
      </c>
      <c r="L22" s="176"/>
      <c r="M22" s="176"/>
      <c r="N22" s="176"/>
      <c r="O22" s="176"/>
      <c r="P22" s="176"/>
      <c r="Q22" s="176"/>
      <c r="R22" s="176"/>
    </row>
    <row r="23" spans="1:18" ht="16.5" hidden="1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hidden="1" customHeight="1">
      <c r="A24" s="150" t="s">
        <v>30</v>
      </c>
      <c r="B24" s="152" t="s">
        <v>4</v>
      </c>
      <c r="C24" s="156" t="s">
        <v>5</v>
      </c>
      <c r="D24" s="156" t="s">
        <v>6</v>
      </c>
      <c r="E24" s="156" t="s">
        <v>13</v>
      </c>
      <c r="F24" s="159" t="s">
        <v>14</v>
      </c>
      <c r="G24" s="160" t="s">
        <v>16</v>
      </c>
      <c r="H24" s="162" t="s">
        <v>17</v>
      </c>
      <c r="I24" s="164" t="s">
        <v>83</v>
      </c>
      <c r="J24" s="150" t="s">
        <v>30</v>
      </c>
      <c r="K24" s="152" t="s">
        <v>4</v>
      </c>
      <c r="L24" s="156" t="s">
        <v>5</v>
      </c>
      <c r="M24" s="156" t="s">
        <v>6</v>
      </c>
      <c r="N24" s="156" t="s">
        <v>13</v>
      </c>
      <c r="O24" s="159" t="s">
        <v>14</v>
      </c>
      <c r="P24" s="160" t="s">
        <v>16</v>
      </c>
      <c r="Q24" s="162" t="s">
        <v>17</v>
      </c>
      <c r="R24" s="164" t="s">
        <v>83</v>
      </c>
    </row>
    <row r="25" spans="1:18" ht="13.5" hidden="1" customHeight="1" thickBot="1">
      <c r="A25" s="151"/>
      <c r="B25" s="153" t="s">
        <v>4</v>
      </c>
      <c r="C25" s="157" t="s">
        <v>5</v>
      </c>
      <c r="D25" s="157" t="s">
        <v>6</v>
      </c>
      <c r="E25" s="157" t="s">
        <v>13</v>
      </c>
      <c r="F25" s="157" t="s">
        <v>14</v>
      </c>
      <c r="G25" s="161"/>
      <c r="H25" s="163"/>
      <c r="I25" s="165" t="s">
        <v>15</v>
      </c>
      <c r="J25" s="151"/>
      <c r="K25" s="153" t="s">
        <v>4</v>
      </c>
      <c r="L25" s="157" t="s">
        <v>5</v>
      </c>
      <c r="M25" s="157" t="s">
        <v>6</v>
      </c>
      <c r="N25" s="157" t="s">
        <v>13</v>
      </c>
      <c r="O25" s="157" t="s">
        <v>14</v>
      </c>
      <c r="P25" s="161"/>
      <c r="Q25" s="163"/>
      <c r="R25" s="165" t="s">
        <v>15</v>
      </c>
    </row>
    <row r="26" spans="1:18" ht="12.75" hidden="1" customHeight="1">
      <c r="A26" s="128">
        <v>9</v>
      </c>
      <c r="B26" s="133">
        <f>пр.хода!G6</f>
        <v>1</v>
      </c>
      <c r="C26" s="135" t="str">
        <f>VLOOKUP(B26,пр.взв.!B7:E38,2,FALSE)</f>
        <v>KABULOVA Sofya</v>
      </c>
      <c r="D26" s="137" t="str">
        <f>VLOOKUP(B26,пр.взв.!B7:F50,3,FALSE)</f>
        <v>1989 ms</v>
      </c>
      <c r="E26" s="137" t="str">
        <f>VLOOKUP(B26,пр.взв.!B7:G50,4,FALSE)</f>
        <v>RUS</v>
      </c>
      <c r="F26" s="142"/>
      <c r="G26" s="145"/>
      <c r="H26" s="146"/>
      <c r="I26" s="144"/>
      <c r="J26" s="128">
        <v>11</v>
      </c>
      <c r="K26" s="133">
        <f>пр.хода!G24</f>
        <v>10</v>
      </c>
      <c r="L26" s="135" t="str">
        <f>VLOOKUP(K26,пр.взв.!B7:E50,2,FALSE)</f>
        <v>CIOBANU ANA-MARIA</v>
      </c>
      <c r="M26" s="137">
        <f>VLOOKUP(K26,пр.взв.!B7:F50,3,FALSE)</f>
        <v>1993</v>
      </c>
      <c r="N26" s="173" t="str">
        <f>VLOOKUP(K26,пр.взв.!B7:G58,4,FALSE)</f>
        <v>ROU</v>
      </c>
      <c r="O26" s="142"/>
      <c r="P26" s="145"/>
      <c r="Q26" s="146"/>
      <c r="R26" s="144"/>
    </row>
    <row r="27" spans="1:18" ht="12.75" hidden="1" customHeight="1">
      <c r="A27" s="129"/>
      <c r="B27" s="134"/>
      <c r="C27" s="136"/>
      <c r="D27" s="132"/>
      <c r="E27" s="132"/>
      <c r="F27" s="132"/>
      <c r="G27" s="132"/>
      <c r="H27" s="147"/>
      <c r="I27" s="148"/>
      <c r="J27" s="129"/>
      <c r="K27" s="134"/>
      <c r="L27" s="136"/>
      <c r="M27" s="132"/>
      <c r="N27" s="132"/>
      <c r="O27" s="132"/>
      <c r="P27" s="132"/>
      <c r="Q27" s="147"/>
      <c r="R27" s="148"/>
    </row>
    <row r="28" spans="1:18" ht="12.75" hidden="1" customHeight="1">
      <c r="A28" s="129"/>
      <c r="B28" s="138">
        <f>пр.хода!G10</f>
        <v>5</v>
      </c>
      <c r="C28" s="140" t="str">
        <f>VLOOKUP(B28,пр.взв.!B7:E38,2,FALSE)</f>
        <v>ZHUMABAEVA DINARA</v>
      </c>
      <c r="D28" s="131" t="str">
        <f>VLOOKUP(B28,пр.взв.!B7:F42,3,FALSE)</f>
        <v>1992 msic</v>
      </c>
      <c r="E28" s="131" t="str">
        <f>VLOOKUP(B28,пр.взв.!B7:G42,4,FALSE)</f>
        <v>KAZ</v>
      </c>
      <c r="F28" s="141"/>
      <c r="G28" s="141"/>
      <c r="H28" s="143"/>
      <c r="I28" s="143"/>
      <c r="J28" s="129"/>
      <c r="K28" s="138">
        <f>пр.хода!G28</f>
        <v>6</v>
      </c>
      <c r="L28" s="140" t="str">
        <f>VLOOKUP(K28,пр.взв.!B7:E50,2,FALSE)</f>
        <v>EMELYANENKO Anna</v>
      </c>
      <c r="M28" s="131" t="str">
        <f>VLOOKUP(K28,пр.взв.!B7:F50,3,FALSE)</f>
        <v>1991, ms</v>
      </c>
      <c r="N28" s="131" t="str">
        <f>VLOOKUP(K28,пр.взв.!B7:G60,4,FALSE)</f>
        <v>RUS</v>
      </c>
      <c r="O28" s="141"/>
      <c r="P28" s="141"/>
      <c r="Q28" s="143"/>
      <c r="R28" s="143"/>
    </row>
    <row r="29" spans="1:18" ht="13.5" hidden="1" customHeight="1" thickBot="1">
      <c r="A29" s="149"/>
      <c r="B29" s="181"/>
      <c r="C29" s="179"/>
      <c r="D29" s="178"/>
      <c r="E29" s="178"/>
      <c r="F29" s="177"/>
      <c r="G29" s="177"/>
      <c r="H29" s="180"/>
      <c r="I29" s="180"/>
      <c r="J29" s="149"/>
      <c r="K29" s="181"/>
      <c r="L29" s="179"/>
      <c r="M29" s="178"/>
      <c r="N29" s="178"/>
      <c r="O29" s="177"/>
      <c r="P29" s="177"/>
      <c r="Q29" s="180"/>
      <c r="R29" s="180"/>
    </row>
    <row r="30" spans="1:18" ht="12.75" hidden="1" customHeight="1">
      <c r="A30" s="128">
        <v>10</v>
      </c>
      <c r="B30" s="154">
        <f>пр.хода!G14</f>
        <v>3</v>
      </c>
      <c r="C30" s="135" t="str">
        <f>VLOOKUP(B30,пр.взв.!B7:E38,2,FALSE)</f>
        <v>PCHELINTSEVA ARINA</v>
      </c>
      <c r="D30" s="137" t="str">
        <f>VLOOKUP(B30,пр.взв.!B7:F42,3,FALSE)</f>
        <v>1984 msic</v>
      </c>
      <c r="E30" s="137" t="str">
        <f>VLOOKUP(B30,пр.взв.!B7:G42,4,FALSE)</f>
        <v>RUS</v>
      </c>
      <c r="F30" s="169"/>
      <c r="G30" s="171"/>
      <c r="H30" s="172"/>
      <c r="I30" s="173"/>
      <c r="J30" s="128">
        <v>12</v>
      </c>
      <c r="K30" s="154">
        <f>пр.хода!G32</f>
        <v>4</v>
      </c>
      <c r="L30" s="135" t="str">
        <f>VLOOKUP(K30,пр.взв.!B7:E50,2,FALSE)</f>
        <v>OPRYSHKO EKATERINA</v>
      </c>
      <c r="M30" s="137" t="str">
        <f>VLOOKUP(K30,пр.взв.!B7:F50,3,FALSE)</f>
        <v>1990 ms</v>
      </c>
      <c r="N30" s="173" t="str">
        <f>VLOOKUP(K30,пр.взв.!B7:G62,4,FALSE)</f>
        <v>RUS</v>
      </c>
      <c r="O30" s="169"/>
      <c r="P30" s="171"/>
      <c r="Q30" s="172"/>
      <c r="R30" s="173"/>
    </row>
    <row r="31" spans="1:18" ht="12.75" hidden="1" customHeight="1">
      <c r="A31" s="129"/>
      <c r="B31" s="170"/>
      <c r="C31" s="136"/>
      <c r="D31" s="132"/>
      <c r="E31" s="132"/>
      <c r="F31" s="132"/>
      <c r="G31" s="132"/>
      <c r="H31" s="147"/>
      <c r="I31" s="148"/>
      <c r="J31" s="129"/>
      <c r="K31" s="170"/>
      <c r="L31" s="136"/>
      <c r="M31" s="132"/>
      <c r="N31" s="132"/>
      <c r="O31" s="132"/>
      <c r="P31" s="132"/>
      <c r="Q31" s="147"/>
      <c r="R31" s="148"/>
    </row>
    <row r="32" spans="1:18" ht="12.75" hidden="1" customHeight="1">
      <c r="A32" s="129"/>
      <c r="B32" s="138">
        <f>пр.хода!G18</f>
        <v>7</v>
      </c>
      <c r="C32" s="140" t="str">
        <f>VLOOKUP(B32,пр.взв.!B7:E38,2,FALSE)</f>
        <v>DAVYDOVA Mariana</v>
      </c>
      <c r="D32" s="131" t="str">
        <f>VLOOKUP(B32,пр.взв.!B7:F50,3,FALSE)</f>
        <v>1985 ms</v>
      </c>
      <c r="E32" s="131" t="str">
        <f>VLOOKUP(B32,пр.взв.!B7:G50,4,FALSE)</f>
        <v>MDA</v>
      </c>
      <c r="F32" s="141"/>
      <c r="G32" s="141"/>
      <c r="H32" s="143"/>
      <c r="I32" s="143"/>
      <c r="J32" s="129"/>
      <c r="K32" s="138">
        <f>пр.хода!G36</f>
        <v>8</v>
      </c>
      <c r="L32" s="140" t="str">
        <f>VLOOKUP(K32,пр.взв.!B7:E50,2,FALSE)</f>
        <v>REPIDA Anna</v>
      </c>
      <c r="M32" s="131" t="str">
        <f>VLOOKUP(K32,пр.взв.!B7:F50,3,FALSE)</f>
        <v>1980, ms</v>
      </c>
      <c r="N32" s="131" t="str">
        <f>VLOOKUP(K32,пр.взв.!B7:G64,4,FALSE)</f>
        <v>MDA</v>
      </c>
      <c r="O32" s="141"/>
      <c r="P32" s="141"/>
      <c r="Q32" s="143"/>
      <c r="R32" s="143"/>
    </row>
    <row r="33" spans="1:18" ht="12.75" hidden="1" customHeight="1">
      <c r="A33" s="130"/>
      <c r="B33" s="139"/>
      <c r="C33" s="136"/>
      <c r="D33" s="132"/>
      <c r="E33" s="132"/>
      <c r="F33" s="142"/>
      <c r="G33" s="142"/>
      <c r="H33" s="144"/>
      <c r="I33" s="144"/>
      <c r="J33" s="130"/>
      <c r="K33" s="139"/>
      <c r="L33" s="136"/>
      <c r="M33" s="132"/>
      <c r="N33" s="132"/>
      <c r="O33" s="142"/>
      <c r="P33" s="142"/>
      <c r="Q33" s="144"/>
      <c r="R33" s="144"/>
    </row>
    <row r="34" spans="1:18" ht="27.75" customHeight="1">
      <c r="B34" s="175" t="str">
        <f>B22</f>
        <v>Weight category 60W кg.</v>
      </c>
      <c r="C34" s="176"/>
      <c r="D34" s="176"/>
      <c r="E34" s="176"/>
      <c r="F34" s="176"/>
      <c r="G34" s="176"/>
      <c r="H34" s="176"/>
      <c r="I34" s="176"/>
      <c r="K34" s="175" t="str">
        <f>K22</f>
        <v>Weight category 60W кg.</v>
      </c>
      <c r="L34" s="176"/>
      <c r="M34" s="176"/>
      <c r="N34" s="176"/>
      <c r="O34" s="176"/>
      <c r="P34" s="176"/>
      <c r="Q34" s="176"/>
      <c r="R34" s="176"/>
    </row>
    <row r="35" spans="1:18" ht="15">
      <c r="C35" s="158" t="s">
        <v>31</v>
      </c>
      <c r="D35" s="158"/>
      <c r="E35" s="158"/>
      <c r="F35" s="158"/>
      <c r="G35" s="158"/>
      <c r="H35" s="158"/>
      <c r="I35" s="158"/>
      <c r="L35" s="158" t="s">
        <v>31</v>
      </c>
      <c r="M35" s="158"/>
      <c r="N35" s="158"/>
      <c r="O35" s="158"/>
      <c r="P35" s="158"/>
      <c r="Q35" s="158"/>
      <c r="R35" s="158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50" t="s">
        <v>30</v>
      </c>
      <c r="B37" s="154" t="s">
        <v>4</v>
      </c>
      <c r="C37" s="156" t="s">
        <v>5</v>
      </c>
      <c r="D37" s="156" t="s">
        <v>6</v>
      </c>
      <c r="E37" s="156" t="s">
        <v>13</v>
      </c>
      <c r="F37" s="159" t="s">
        <v>14</v>
      </c>
      <c r="G37" s="160" t="s">
        <v>16</v>
      </c>
      <c r="H37" s="162" t="s">
        <v>17</v>
      </c>
      <c r="I37" s="164" t="s">
        <v>83</v>
      </c>
      <c r="J37" s="150" t="s">
        <v>30</v>
      </c>
      <c r="K37" s="154" t="s">
        <v>4</v>
      </c>
      <c r="L37" s="156" t="s">
        <v>5</v>
      </c>
      <c r="M37" s="156" t="s">
        <v>6</v>
      </c>
      <c r="N37" s="156" t="s">
        <v>13</v>
      </c>
      <c r="O37" s="159" t="s">
        <v>14</v>
      </c>
      <c r="P37" s="160" t="s">
        <v>16</v>
      </c>
      <c r="Q37" s="162" t="s">
        <v>17</v>
      </c>
      <c r="R37" s="164" t="s">
        <v>83</v>
      </c>
    </row>
    <row r="38" spans="1:18" ht="13.5" customHeight="1" thickBot="1">
      <c r="A38" s="151"/>
      <c r="B38" s="155" t="s">
        <v>4</v>
      </c>
      <c r="C38" s="157" t="s">
        <v>5</v>
      </c>
      <c r="D38" s="157" t="s">
        <v>6</v>
      </c>
      <c r="E38" s="157" t="s">
        <v>13</v>
      </c>
      <c r="F38" s="157" t="s">
        <v>14</v>
      </c>
      <c r="G38" s="161"/>
      <c r="H38" s="163"/>
      <c r="I38" s="165" t="s">
        <v>15</v>
      </c>
      <c r="J38" s="151"/>
      <c r="K38" s="155" t="s">
        <v>4</v>
      </c>
      <c r="L38" s="157" t="s">
        <v>5</v>
      </c>
      <c r="M38" s="157" t="s">
        <v>6</v>
      </c>
      <c r="N38" s="157" t="s">
        <v>13</v>
      </c>
      <c r="O38" s="157" t="s">
        <v>14</v>
      </c>
      <c r="P38" s="161"/>
      <c r="Q38" s="163"/>
      <c r="R38" s="165" t="s">
        <v>15</v>
      </c>
    </row>
    <row r="39" spans="1:18" ht="12.75" customHeight="1">
      <c r="A39" s="128">
        <v>1</v>
      </c>
      <c r="B39" s="133">
        <f>пр.хода!I8</f>
        <v>1</v>
      </c>
      <c r="C39" s="135" t="str">
        <f>VLOOKUP(B39,пр.взв.!B7:E38,2,FALSE)</f>
        <v>KABULOVA Sofya</v>
      </c>
      <c r="D39" s="137" t="str">
        <f>VLOOKUP(B39,пр.взв.!B7:F51,3,FALSE)</f>
        <v>1989 ms</v>
      </c>
      <c r="E39" s="137" t="str">
        <f>VLOOKUP(B39,пр.взв.!B7:G51,4,FALSE)</f>
        <v>RUS</v>
      </c>
      <c r="F39" s="142"/>
      <c r="G39" s="145"/>
      <c r="H39" s="146"/>
      <c r="I39" s="144"/>
      <c r="J39" s="128">
        <v>2</v>
      </c>
      <c r="K39" s="133">
        <f>пр.хода!I26</f>
        <v>6</v>
      </c>
      <c r="L39" s="135" t="str">
        <f>VLOOKUP(K39,пр.взв.!B7:E38,2,FALSE)</f>
        <v>EMELYANENKO Anna</v>
      </c>
      <c r="M39" s="137" t="str">
        <f>VLOOKUP(K39,пр.взв.!B7:F59,3,FALSE)</f>
        <v>1991, ms</v>
      </c>
      <c r="N39" s="173" t="str">
        <f>VLOOKUP(K39,пр.взв.!B7:G71,4,FALSE)</f>
        <v>RUS</v>
      </c>
      <c r="O39" s="142"/>
      <c r="P39" s="145"/>
      <c r="Q39" s="146"/>
      <c r="R39" s="144"/>
    </row>
    <row r="40" spans="1:18" ht="12.75" customHeight="1">
      <c r="A40" s="129"/>
      <c r="B40" s="134"/>
      <c r="C40" s="136"/>
      <c r="D40" s="132"/>
      <c r="E40" s="132"/>
      <c r="F40" s="132"/>
      <c r="G40" s="132"/>
      <c r="H40" s="147"/>
      <c r="I40" s="148"/>
      <c r="J40" s="129"/>
      <c r="K40" s="134"/>
      <c r="L40" s="136"/>
      <c r="M40" s="132"/>
      <c r="N40" s="132"/>
      <c r="O40" s="132"/>
      <c r="P40" s="132"/>
      <c r="Q40" s="147"/>
      <c r="R40" s="148"/>
    </row>
    <row r="41" spans="1:18" ht="12.75" customHeight="1">
      <c r="A41" s="129"/>
      <c r="B41" s="138">
        <f>пр.хода!I16</f>
        <v>3</v>
      </c>
      <c r="C41" s="140" t="str">
        <f>VLOOKUP(B41,пр.взв.!B7:E38,2,FALSE)</f>
        <v>PCHELINTSEVA ARINA</v>
      </c>
      <c r="D41" s="131" t="str">
        <f>VLOOKUP(B41,пр.взв.!B7:F59,3,FALSE)</f>
        <v>1984 msic</v>
      </c>
      <c r="E41" s="131" t="str">
        <f>VLOOKUP(B41,пр.взв.!B7:G59,4,FALSE)</f>
        <v>RUS</v>
      </c>
      <c r="F41" s="141"/>
      <c r="G41" s="141"/>
      <c r="H41" s="143"/>
      <c r="I41" s="143"/>
      <c r="J41" s="129"/>
      <c r="K41" s="138">
        <f>пр.хода!I34</f>
        <v>4</v>
      </c>
      <c r="L41" s="140" t="str">
        <f>VLOOKUP(K41,пр.взв.!B7:E38,2,FALSE)</f>
        <v>OPRYSHKO EKATERINA</v>
      </c>
      <c r="M41" s="131" t="str">
        <f>VLOOKUP(K41,пр.взв.!B7:F59,3,FALSE)</f>
        <v>1990 ms</v>
      </c>
      <c r="N41" s="131" t="str">
        <f>VLOOKUP(K41,пр.взв.!B7:G73,4,FALSE)</f>
        <v>RUS</v>
      </c>
      <c r="O41" s="141"/>
      <c r="P41" s="141"/>
      <c r="Q41" s="143"/>
      <c r="R41" s="143"/>
    </row>
    <row r="42" spans="1:18" ht="12.75" customHeight="1">
      <c r="A42" s="130"/>
      <c r="B42" s="139"/>
      <c r="C42" s="136"/>
      <c r="D42" s="132"/>
      <c r="E42" s="132"/>
      <c r="F42" s="142"/>
      <c r="G42" s="142"/>
      <c r="H42" s="144"/>
      <c r="I42" s="144"/>
      <c r="J42" s="130"/>
      <c r="K42" s="139"/>
      <c r="L42" s="136"/>
      <c r="M42" s="132"/>
      <c r="N42" s="132"/>
      <c r="O42" s="142"/>
      <c r="P42" s="142"/>
      <c r="Q42" s="144"/>
      <c r="R42" s="144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activeCell="K21"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4" t="s">
        <v>25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24.75" customHeight="1">
      <c r="A2" s="194" t="str">
        <f>HYPERLINK([1]реквизиты!$A$2)</f>
        <v>World Cup stage “Memorial A. Kharlampiev” (M&amp;W, M combat sambo)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1" ht="27.75" customHeight="1">
      <c r="A3" s="196" t="str">
        <f>пр.взв.!A4</f>
        <v>Weight category 60W кg.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27.75" hidden="1" customHeight="1" thickBot="1">
      <c r="A4" s="198" t="s">
        <v>52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207"/>
      <c r="B6" s="201" t="e">
        <f>пр.хода!#REF!</f>
        <v>#REF!</v>
      </c>
      <c r="C6" s="203" t="s">
        <v>19</v>
      </c>
      <c r="D6" s="205" t="e">
        <f>VLOOKUP(B6,пр.взв.!C7:E38,2,FALSE)</f>
        <v>#REF!</v>
      </c>
      <c r="E6" s="192" t="e">
        <f>VLOOKUP(B6,пр.взв.!B7:E38,3,FALSE)</f>
        <v>#REF!</v>
      </c>
      <c r="F6" s="150" t="e">
        <f>VLOOKUP(B6,пр.взв.!B7:E38,4,FALSE)</f>
        <v>#REF!</v>
      </c>
      <c r="G6" s="190"/>
      <c r="H6" s="199"/>
      <c r="I6" s="190"/>
      <c r="J6" s="199"/>
      <c r="K6" s="66" t="s">
        <v>20</v>
      </c>
    </row>
    <row r="7" spans="1:11" ht="20.100000000000001" hidden="1" customHeight="1" thickBot="1">
      <c r="A7" s="208"/>
      <c r="B7" s="202"/>
      <c r="C7" s="204"/>
      <c r="D7" s="206"/>
      <c r="E7" s="193"/>
      <c r="F7" s="151"/>
      <c r="G7" s="191"/>
      <c r="H7" s="200"/>
      <c r="I7" s="191"/>
      <c r="J7" s="200"/>
      <c r="K7" s="67" t="s">
        <v>21</v>
      </c>
    </row>
    <row r="8" spans="1:11" ht="20.100000000000001" hidden="1" customHeight="1">
      <c r="A8" s="208"/>
      <c r="B8" s="201" t="e">
        <f>пр.хода!#REF!</f>
        <v>#REF!</v>
      </c>
      <c r="C8" s="210" t="s">
        <v>22</v>
      </c>
      <c r="D8" s="212" t="e">
        <f>VLOOKUP(B8,пр.взв.!B7:E38,2,FALSE)</f>
        <v>#REF!</v>
      </c>
      <c r="E8" s="192" t="e">
        <f>VLOOKUP(B8,пр.взв.!B7:E38,3,FALSE)</f>
        <v>#REF!</v>
      </c>
      <c r="F8" s="192" t="e">
        <f>VLOOKUP(B8,пр.взв.!B7:F38,4,FALSE)</f>
        <v>#REF!</v>
      </c>
      <c r="G8" s="214"/>
      <c r="H8" s="199"/>
      <c r="I8" s="190"/>
      <c r="J8" s="199"/>
      <c r="K8" s="67" t="s">
        <v>23</v>
      </c>
    </row>
    <row r="9" spans="1:11" ht="20.100000000000001" hidden="1" customHeight="1" thickBot="1">
      <c r="A9" s="209"/>
      <c r="B9" s="202"/>
      <c r="C9" s="211"/>
      <c r="D9" s="213"/>
      <c r="E9" s="193"/>
      <c r="F9" s="193"/>
      <c r="G9" s="191"/>
      <c r="H9" s="200"/>
      <c r="I9" s="191"/>
      <c r="J9" s="200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216" t="s">
        <v>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207"/>
      <c r="B14" s="201">
        <f>пр.хода!$K$12</f>
        <v>1</v>
      </c>
      <c r="C14" s="203" t="s">
        <v>19</v>
      </c>
      <c r="D14" s="205" t="str">
        <f>VLOOKUP(B14,пр.взв.!B7:E38,2,FALSE)</f>
        <v>KABULOVA Sofya</v>
      </c>
      <c r="E14" s="192" t="str">
        <f>VLOOKUP(B14,пр.взв.!B7:E38,3,FALSE)</f>
        <v>1989 ms</v>
      </c>
      <c r="F14" s="150" t="str">
        <f>VLOOKUP(B14,пр.взв.!B7:E38,4,FALSE)</f>
        <v>RUS</v>
      </c>
      <c r="G14" s="190"/>
      <c r="H14" s="199"/>
      <c r="I14" s="190"/>
      <c r="J14" s="199"/>
      <c r="K14" s="66" t="s">
        <v>20</v>
      </c>
    </row>
    <row r="15" spans="1:11" ht="20.100000000000001" customHeight="1" thickBot="1">
      <c r="A15" s="208"/>
      <c r="B15" s="202"/>
      <c r="C15" s="204"/>
      <c r="D15" s="206"/>
      <c r="E15" s="193"/>
      <c r="F15" s="151"/>
      <c r="G15" s="191"/>
      <c r="H15" s="200"/>
      <c r="I15" s="191"/>
      <c r="J15" s="200"/>
      <c r="K15" s="67" t="s">
        <v>21</v>
      </c>
    </row>
    <row r="16" spans="1:11" ht="20.100000000000001" customHeight="1">
      <c r="A16" s="208"/>
      <c r="B16" s="201">
        <f>пр.хода!$K$30</f>
        <v>4</v>
      </c>
      <c r="C16" s="210" t="s">
        <v>22</v>
      </c>
      <c r="D16" s="205" t="str">
        <f>VLOOKUP(B16,пр.взв.!B7:E38,2,FALSE)</f>
        <v>OPRYSHKO EKATERINA</v>
      </c>
      <c r="E16" s="150" t="str">
        <f>VLOOKUP(B16,пр.взв.!B7:E38,3,FALSE)</f>
        <v>1990 ms</v>
      </c>
      <c r="F16" s="192" t="str">
        <f>VLOOKUP(B16,пр.взв.!B7:E38,4,FALSE)</f>
        <v>RUS</v>
      </c>
      <c r="G16" s="214"/>
      <c r="H16" s="199"/>
      <c r="I16" s="190"/>
      <c r="J16" s="199"/>
      <c r="K16" s="67" t="s">
        <v>23</v>
      </c>
    </row>
    <row r="17" spans="1:11" ht="20.100000000000001" customHeight="1" thickBot="1">
      <c r="A17" s="209"/>
      <c r="B17" s="202"/>
      <c r="C17" s="211"/>
      <c r="D17" s="206"/>
      <c r="E17" s="151"/>
      <c r="F17" s="193"/>
      <c r="G17" s="191"/>
      <c r="H17" s="200"/>
      <c r="I17" s="191"/>
      <c r="J17" s="200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215" t="str">
        <f>[1]реквизиты!$G$8</f>
        <v>R. Baboyan</v>
      </c>
      <c r="I19" s="215"/>
      <c r="J19" s="215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5" t="str">
        <f>[1]реквизиты!$G$10</f>
        <v>A. Drokov</v>
      </c>
      <c r="I21" s="215"/>
      <c r="J21" s="215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3" workbookViewId="0">
      <selection activeCell="C17" sqref="C17:E18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19" t="s">
        <v>10</v>
      </c>
      <c r="B1" s="219"/>
      <c r="C1" s="219"/>
      <c r="D1" s="219"/>
      <c r="E1" s="219"/>
      <c r="F1" s="219"/>
    </row>
    <row r="2" spans="1:6" ht="35.25" customHeight="1">
      <c r="A2" s="218" t="str">
        <f>HYPERLINK([1]реквизиты!$A$2)</f>
        <v>World Cup stage “Memorial A. Kharlampiev” (M&amp;W, M combat sambo)</v>
      </c>
      <c r="B2" s="218"/>
      <c r="C2" s="218"/>
      <c r="D2" s="218"/>
      <c r="E2" s="218"/>
      <c r="F2" s="218"/>
    </row>
    <row r="3" spans="1:6" ht="23.25" customHeight="1">
      <c r="A3" s="220" t="str">
        <f>HYPERLINK([1]реквизиты!$A$3)</f>
        <v xml:space="preserve">24 - 27 March 2014            Moscow (Russia)     </v>
      </c>
      <c r="B3" s="220"/>
      <c r="C3" s="220"/>
      <c r="D3" s="220"/>
      <c r="E3" s="220"/>
      <c r="F3" s="220"/>
    </row>
    <row r="4" spans="1:6" ht="27.75" customHeight="1" thickBot="1">
      <c r="A4" s="217" t="s">
        <v>80</v>
      </c>
      <c r="B4" s="217"/>
      <c r="C4" s="217"/>
      <c r="D4" s="217"/>
      <c r="E4" s="217"/>
      <c r="F4" s="217"/>
    </row>
    <row r="5" spans="1:6" ht="12.75" customHeight="1">
      <c r="A5" s="242" t="s">
        <v>9</v>
      </c>
      <c r="B5" s="245" t="s">
        <v>4</v>
      </c>
      <c r="C5" s="242" t="s">
        <v>5</v>
      </c>
      <c r="D5" s="242" t="s">
        <v>33</v>
      </c>
      <c r="E5" s="242" t="s">
        <v>7</v>
      </c>
      <c r="F5" s="242" t="s">
        <v>8</v>
      </c>
    </row>
    <row r="6" spans="1:6" ht="12.75" customHeight="1" thickBot="1">
      <c r="A6" s="243" t="s">
        <v>9</v>
      </c>
      <c r="B6" s="246"/>
      <c r="C6" s="243" t="s">
        <v>5</v>
      </c>
      <c r="D6" s="243" t="s">
        <v>6</v>
      </c>
      <c r="E6" s="243" t="s">
        <v>7</v>
      </c>
      <c r="F6" s="243" t="s">
        <v>8</v>
      </c>
    </row>
    <row r="7" spans="1:6" ht="13.15" customHeight="1">
      <c r="A7" s="244"/>
      <c r="B7" s="226">
        <v>1</v>
      </c>
      <c r="C7" s="228" t="s">
        <v>53</v>
      </c>
      <c r="D7" s="225" t="s">
        <v>54</v>
      </c>
      <c r="E7" s="225" t="s">
        <v>55</v>
      </c>
      <c r="F7" s="247"/>
    </row>
    <row r="8" spans="1:6" ht="13.15" customHeight="1">
      <c r="A8" s="241"/>
      <c r="B8" s="226"/>
      <c r="C8" s="228"/>
      <c r="D8" s="225"/>
      <c r="E8" s="225"/>
      <c r="F8" s="238"/>
    </row>
    <row r="9" spans="1:6" ht="12.75" customHeight="1">
      <c r="A9" s="223"/>
      <c r="B9" s="226">
        <v>2</v>
      </c>
      <c r="C9" s="249" t="s">
        <v>56</v>
      </c>
      <c r="D9" s="225" t="s">
        <v>57</v>
      </c>
      <c r="E9" s="225" t="s">
        <v>55</v>
      </c>
      <c r="F9" s="221"/>
    </row>
    <row r="10" spans="1:6" ht="13.15" customHeight="1">
      <c r="A10" s="223"/>
      <c r="B10" s="248"/>
      <c r="C10" s="249"/>
      <c r="D10" s="225"/>
      <c r="E10" s="225"/>
      <c r="F10" s="221"/>
    </row>
    <row r="11" spans="1:6" ht="15" customHeight="1">
      <c r="A11" s="223"/>
      <c r="B11" s="226">
        <v>3</v>
      </c>
      <c r="C11" s="240" t="s">
        <v>58</v>
      </c>
      <c r="D11" s="225" t="s">
        <v>59</v>
      </c>
      <c r="E11" s="225" t="s">
        <v>55</v>
      </c>
      <c r="F11" s="221"/>
    </row>
    <row r="12" spans="1:6" ht="13.15" customHeight="1">
      <c r="A12" s="223"/>
      <c r="B12" s="227"/>
      <c r="C12" s="228"/>
      <c r="D12" s="225"/>
      <c r="E12" s="225"/>
      <c r="F12" s="221"/>
    </row>
    <row r="13" spans="1:6" ht="15" customHeight="1">
      <c r="A13" s="223"/>
      <c r="B13" s="226">
        <v>4</v>
      </c>
      <c r="C13" s="228" t="s">
        <v>60</v>
      </c>
      <c r="D13" s="225" t="s">
        <v>61</v>
      </c>
      <c r="E13" s="225" t="s">
        <v>55</v>
      </c>
      <c r="F13" s="221"/>
    </row>
    <row r="14" spans="1:6" ht="15" customHeight="1">
      <c r="A14" s="223"/>
      <c r="B14" s="227"/>
      <c r="C14" s="228"/>
      <c r="D14" s="225"/>
      <c r="E14" s="225"/>
      <c r="F14" s="221"/>
    </row>
    <row r="15" spans="1:6" ht="15.75" customHeight="1">
      <c r="A15" s="223"/>
      <c r="B15" s="226">
        <v>5</v>
      </c>
      <c r="C15" s="228" t="s">
        <v>62</v>
      </c>
      <c r="D15" s="225" t="s">
        <v>63</v>
      </c>
      <c r="E15" s="225" t="s">
        <v>64</v>
      </c>
      <c r="F15" s="221"/>
    </row>
    <row r="16" spans="1:6" ht="13.15" customHeight="1">
      <c r="A16" s="223"/>
      <c r="B16" s="227"/>
      <c r="C16" s="228"/>
      <c r="D16" s="225"/>
      <c r="E16" s="225"/>
      <c r="F16" s="221"/>
    </row>
    <row r="17" spans="1:6" ht="15" customHeight="1">
      <c r="A17" s="223"/>
      <c r="B17" s="226">
        <v>6</v>
      </c>
      <c r="C17" s="228" t="s">
        <v>65</v>
      </c>
      <c r="D17" s="225" t="s">
        <v>66</v>
      </c>
      <c r="E17" s="225" t="s">
        <v>55</v>
      </c>
      <c r="F17" s="221"/>
    </row>
    <row r="18" spans="1:6" ht="13.15" customHeight="1">
      <c r="A18" s="223"/>
      <c r="B18" s="227"/>
      <c r="C18" s="228"/>
      <c r="D18" s="225"/>
      <c r="E18" s="225"/>
      <c r="F18" s="221"/>
    </row>
    <row r="19" spans="1:6" ht="15" customHeight="1">
      <c r="A19" s="223"/>
      <c r="B19" s="226">
        <v>7</v>
      </c>
      <c r="C19" s="228" t="s">
        <v>67</v>
      </c>
      <c r="D19" s="225" t="s">
        <v>68</v>
      </c>
      <c r="E19" s="225" t="s">
        <v>69</v>
      </c>
      <c r="F19" s="221"/>
    </row>
    <row r="20" spans="1:6" ht="13.15" customHeight="1">
      <c r="A20" s="223"/>
      <c r="B20" s="227"/>
      <c r="C20" s="228"/>
      <c r="D20" s="225"/>
      <c r="E20" s="225"/>
      <c r="F20" s="221"/>
    </row>
    <row r="21" spans="1:6" ht="15" customHeight="1">
      <c r="A21" s="223"/>
      <c r="B21" s="226">
        <v>8</v>
      </c>
      <c r="C21" s="228" t="s">
        <v>70</v>
      </c>
      <c r="D21" s="225" t="s">
        <v>71</v>
      </c>
      <c r="E21" s="225" t="s">
        <v>69</v>
      </c>
      <c r="F21" s="221"/>
    </row>
    <row r="22" spans="1:6" ht="13.15" customHeight="1">
      <c r="A22" s="223"/>
      <c r="B22" s="227"/>
      <c r="C22" s="228"/>
      <c r="D22" s="225"/>
      <c r="E22" s="225"/>
      <c r="F22" s="221"/>
    </row>
    <row r="23" spans="1:6" ht="15" customHeight="1">
      <c r="A23" s="241"/>
      <c r="B23" s="226">
        <v>9</v>
      </c>
      <c r="C23" s="228" t="s">
        <v>72</v>
      </c>
      <c r="D23" s="225" t="s">
        <v>73</v>
      </c>
      <c r="E23" s="225" t="s">
        <v>74</v>
      </c>
      <c r="F23" s="237"/>
    </row>
    <row r="24" spans="1:6" ht="13.15" customHeight="1">
      <c r="A24" s="241"/>
      <c r="B24" s="227"/>
      <c r="C24" s="228"/>
      <c r="D24" s="225"/>
      <c r="E24" s="225"/>
      <c r="F24" s="238"/>
    </row>
    <row r="25" spans="1:6" ht="15" customHeight="1">
      <c r="A25" s="223"/>
      <c r="B25" s="226">
        <v>10</v>
      </c>
      <c r="C25" s="240" t="s">
        <v>75</v>
      </c>
      <c r="D25" s="225">
        <v>1993</v>
      </c>
      <c r="E25" s="225" t="s">
        <v>76</v>
      </c>
      <c r="F25" s="221"/>
    </row>
    <row r="26" spans="1:6" ht="13.15" customHeight="1">
      <c r="A26" s="223"/>
      <c r="B26" s="239"/>
      <c r="C26" s="228"/>
      <c r="D26" s="225"/>
      <c r="E26" s="225"/>
      <c r="F26" s="221"/>
    </row>
    <row r="27" spans="1:6" ht="15" customHeight="1">
      <c r="A27" s="223"/>
      <c r="B27" s="226">
        <v>11</v>
      </c>
      <c r="C27" s="228" t="s">
        <v>77</v>
      </c>
      <c r="D27" s="225" t="s">
        <v>78</v>
      </c>
      <c r="E27" s="225" t="s">
        <v>79</v>
      </c>
      <c r="F27" s="221"/>
    </row>
    <row r="28" spans="1:6" ht="13.15" customHeight="1">
      <c r="A28" s="223"/>
      <c r="B28" s="226"/>
      <c r="C28" s="228"/>
      <c r="D28" s="225"/>
      <c r="E28" s="225"/>
      <c r="F28" s="221"/>
    </row>
    <row r="29" spans="1:6" ht="15" customHeight="1">
      <c r="A29" s="223"/>
      <c r="B29" s="231">
        <v>12</v>
      </c>
      <c r="C29" s="232"/>
      <c r="D29" s="224"/>
      <c r="E29" s="233"/>
      <c r="F29" s="221"/>
    </row>
    <row r="30" spans="1:6" ht="13.15" customHeight="1">
      <c r="A30" s="223"/>
      <c r="B30" s="231" t="s">
        <v>42</v>
      </c>
      <c r="C30" s="232"/>
      <c r="D30" s="224"/>
      <c r="E30" s="233"/>
      <c r="F30" s="221"/>
    </row>
    <row r="31" spans="1:6" ht="15" customHeight="1">
      <c r="A31" s="223"/>
      <c r="B31" s="231">
        <v>13</v>
      </c>
      <c r="C31" s="232"/>
      <c r="D31" s="224"/>
      <c r="E31" s="233"/>
      <c r="F31" s="221"/>
    </row>
    <row r="32" spans="1:6" ht="15.75" customHeight="1">
      <c r="A32" s="223"/>
      <c r="B32" s="231" t="s">
        <v>43</v>
      </c>
      <c r="C32" s="232"/>
      <c r="D32" s="224"/>
      <c r="E32" s="233"/>
      <c r="F32" s="221"/>
    </row>
    <row r="33" spans="1:6" ht="15" customHeight="1">
      <c r="A33" s="223"/>
      <c r="B33" s="231">
        <v>14</v>
      </c>
      <c r="C33" s="232"/>
      <c r="D33" s="224"/>
      <c r="E33" s="233"/>
      <c r="F33" s="221"/>
    </row>
    <row r="34" spans="1:6" ht="13.15" customHeight="1">
      <c r="A34" s="223"/>
      <c r="B34" s="231" t="s">
        <v>44</v>
      </c>
      <c r="C34" s="232"/>
      <c r="D34" s="224"/>
      <c r="E34" s="233"/>
      <c r="F34" s="221"/>
    </row>
    <row r="35" spans="1:6" ht="15" customHeight="1">
      <c r="A35" s="223"/>
      <c r="B35" s="231">
        <v>15</v>
      </c>
      <c r="C35" s="232"/>
      <c r="D35" s="224"/>
      <c r="E35" s="233"/>
      <c r="F35" s="221"/>
    </row>
    <row r="36" spans="1:6" ht="13.15" customHeight="1">
      <c r="A36" s="223"/>
      <c r="B36" s="231" t="s">
        <v>45</v>
      </c>
      <c r="C36" s="232"/>
      <c r="D36" s="224"/>
      <c r="E36" s="233"/>
      <c r="F36" s="221"/>
    </row>
    <row r="37" spans="1:6" ht="15" customHeight="1">
      <c r="A37" s="223"/>
      <c r="B37" s="231">
        <v>16</v>
      </c>
      <c r="C37" s="232"/>
      <c r="D37" s="224"/>
      <c r="E37" s="233"/>
      <c r="F37" s="221"/>
    </row>
    <row r="38" spans="1:6" ht="13.15" customHeight="1" thickBot="1">
      <c r="A38" s="229"/>
      <c r="B38" s="234" t="s">
        <v>46</v>
      </c>
      <c r="C38" s="235"/>
      <c r="D38" s="230"/>
      <c r="E38" s="236"/>
      <c r="F38" s="222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67" t="str">
        <f>пр.хода!K1</f>
        <v>World Cup stage “Memorial A. Kharlampiev” (M&amp;W, M combat sambo)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43"/>
      <c r="M1" s="43"/>
      <c r="N1" s="43"/>
      <c r="O1" s="43"/>
      <c r="P1" s="43"/>
    </row>
    <row r="2" spans="1:19" ht="12.75" customHeight="1">
      <c r="A2" s="268" t="str">
        <f>пр.хода!K2</f>
        <v xml:space="preserve">24 - 27 March 2014            Moscow (Russia)     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44"/>
      <c r="M2" s="44"/>
      <c r="N2" s="44"/>
      <c r="O2" s="44"/>
      <c r="P2" s="44"/>
      <c r="S2" s="8"/>
    </row>
    <row r="3" spans="1:19" ht="15.75">
      <c r="A3" s="269" t="str">
        <f>HYPERLINK(пр.взв.!A4)</f>
        <v>Weight category 60W кg.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45"/>
    </row>
    <row r="4" spans="1:19" ht="16.5" thickBot="1">
      <c r="A4" s="271" t="s">
        <v>0</v>
      </c>
      <c r="B4" s="271"/>
      <c r="C4" s="4"/>
    </row>
    <row r="5" spans="1:19" ht="12.75" customHeight="1" thickBot="1">
      <c r="A5" s="266">
        <v>1</v>
      </c>
      <c r="B5" s="264" t="str">
        <f>VLOOKUP(A5,пр.взв.!B6:F37,2,FALSE)</f>
        <v>KABULOVA Sofya</v>
      </c>
      <c r="C5" s="257" t="str">
        <f>VLOOKUP(A5,пр.взв.!B6:F37,3,FALSE)</f>
        <v>1989 ms</v>
      </c>
      <c r="D5" s="257" t="str">
        <f>VLOOKUP(A5,пр.взв.!B6:F37,4,FALSE)</f>
        <v>RUS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2"/>
      <c r="B6" s="265"/>
      <c r="C6" s="253"/>
      <c r="D6" s="253"/>
      <c r="E6" s="250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2">
        <v>9</v>
      </c>
      <c r="B7" s="259" t="str">
        <f>VLOOKUP(A7,пр.взв.!B6:F37,2,FALSE)</f>
        <v>PRAKAPENKA KATSIARYNA</v>
      </c>
      <c r="C7" s="253" t="str">
        <f>VLOOKUP(A7,пр.взв.!B6:F37,3,FALSE)</f>
        <v>1980 dvms</v>
      </c>
      <c r="D7" s="253" t="str">
        <f>VLOOKUP(A7,пр.взв.!B6:F37,4,FALSE)</f>
        <v>BLR</v>
      </c>
      <c r="E7" s="251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3"/>
      <c r="B8" s="260"/>
      <c r="C8" s="254"/>
      <c r="D8" s="254"/>
      <c r="E8" s="16"/>
      <c r="F8" s="20"/>
      <c r="G8" s="250"/>
      <c r="H8" s="12"/>
      <c r="I8" s="12"/>
      <c r="J8" s="42"/>
      <c r="K8" s="42"/>
      <c r="L8" s="42"/>
      <c r="M8" s="13"/>
    </row>
    <row r="9" spans="1:19" ht="12.75" customHeight="1" thickBot="1">
      <c r="A9" s="266">
        <v>5</v>
      </c>
      <c r="B9" s="264" t="str">
        <f>VLOOKUP(A9,пр.взв.!B6:F37,2,FALSE)</f>
        <v>ZHUMABAEVA DINARA</v>
      </c>
      <c r="C9" s="255" t="str">
        <f>VLOOKUP(A9,пр.взв.!B6:F37,3,FALSE)</f>
        <v>1992 msic</v>
      </c>
      <c r="D9" s="255" t="str">
        <f>VLOOKUP(A9,пр.взв.!B6:F37,4,FALSE)</f>
        <v>KAZ</v>
      </c>
      <c r="E9" s="11"/>
      <c r="F9" s="20"/>
      <c r="G9" s="251"/>
      <c r="H9" s="25"/>
      <c r="I9" s="12"/>
      <c r="J9" s="42"/>
      <c r="K9" s="42"/>
      <c r="L9" s="42"/>
      <c r="M9" s="13"/>
    </row>
    <row r="10" spans="1:19" ht="12.75" customHeight="1">
      <c r="A10" s="262"/>
      <c r="B10" s="265"/>
      <c r="C10" s="256"/>
      <c r="D10" s="256"/>
      <c r="E10" s="250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2">
        <v>13</v>
      </c>
      <c r="B11" s="259">
        <f>VLOOKUP(A11,пр.взв.!B6:F37,2,FALSE)</f>
        <v>0</v>
      </c>
      <c r="C11" s="253">
        <f>VLOOKUP(A11,пр.взв.!B6:F37,3,FALSE)</f>
        <v>0</v>
      </c>
      <c r="D11" s="253">
        <f>VLOOKUP(A11,пр.взв.!B6:F37,4,FALSE)</f>
        <v>0</v>
      </c>
      <c r="E11" s="251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3"/>
      <c r="B12" s="260"/>
      <c r="C12" s="254"/>
      <c r="D12" s="254"/>
      <c r="E12" s="16"/>
      <c r="F12" s="252"/>
      <c r="G12" s="252"/>
      <c r="H12" s="24"/>
      <c r="I12" s="250"/>
      <c r="J12" s="12"/>
      <c r="K12" s="12"/>
      <c r="L12" s="12"/>
    </row>
    <row r="13" spans="1:19" ht="12.75" customHeight="1" thickBot="1">
      <c r="A13" s="266">
        <v>3</v>
      </c>
      <c r="B13" s="264" t="str">
        <f>VLOOKUP(A13,пр.взв.!B6:F37,2,FALSE)</f>
        <v>PCHELINTSEVA ARINA</v>
      </c>
      <c r="C13" s="255" t="str">
        <f>VLOOKUP(A13,пр.взв.!B6:F37,3,FALSE)</f>
        <v>1984 msic</v>
      </c>
      <c r="D13" s="255" t="str">
        <f>VLOOKUP(A13,пр.взв.!B6:F37,4,FALSE)</f>
        <v>RUS</v>
      </c>
      <c r="E13" s="11"/>
      <c r="F13" s="14"/>
      <c r="G13" s="14"/>
      <c r="H13" s="24"/>
      <c r="I13" s="251"/>
      <c r="J13" s="41"/>
      <c r="K13" s="25"/>
      <c r="L13" s="12"/>
    </row>
    <row r="14" spans="1:19" ht="12.75" customHeight="1">
      <c r="A14" s="262"/>
      <c r="B14" s="265"/>
      <c r="C14" s="256"/>
      <c r="D14" s="256"/>
      <c r="E14" s="250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2">
        <v>11</v>
      </c>
      <c r="B15" s="259" t="str">
        <f>VLOOKUP(A15,пр.взв.!B6:F37,2,FALSE)</f>
        <v>TASAKI Rina</v>
      </c>
      <c r="C15" s="253" t="str">
        <f>VLOOKUP(A15,пр.взв.!B6:F37,3,FALSE)</f>
        <v>1993, ms</v>
      </c>
      <c r="D15" s="253" t="str">
        <f>VLOOKUP(A15,пр.взв.!B6:F37,4,FALSE)</f>
        <v>JPN</v>
      </c>
      <c r="E15" s="251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3"/>
      <c r="B16" s="260"/>
      <c r="C16" s="254"/>
      <c r="D16" s="254"/>
      <c r="E16" s="16"/>
      <c r="F16" s="20"/>
      <c r="G16" s="250"/>
      <c r="H16" s="26"/>
      <c r="I16" s="12"/>
      <c r="J16" s="12"/>
      <c r="K16" s="24"/>
      <c r="L16" s="12"/>
      <c r="M16" s="13"/>
    </row>
    <row r="17" spans="1:13" ht="12.75" customHeight="1" thickBot="1">
      <c r="A17" s="266">
        <v>7</v>
      </c>
      <c r="B17" s="264" t="str">
        <f>VLOOKUP(A17,пр.взв.!B6:F37,2,FALSE)</f>
        <v>DAVYDOVA Mariana</v>
      </c>
      <c r="C17" s="255" t="str">
        <f>VLOOKUP(A17,пр.взв.!B6:F37,3,FALSE)</f>
        <v>1985 ms</v>
      </c>
      <c r="D17" s="255" t="str">
        <f>VLOOKUP(A17,пр.взв.!B6:F37,4,FALSE)</f>
        <v>MDA</v>
      </c>
      <c r="E17" s="11"/>
      <c r="F17" s="21"/>
      <c r="G17" s="251"/>
      <c r="H17" s="9"/>
      <c r="I17" s="9"/>
      <c r="J17" s="9"/>
      <c r="K17" s="40"/>
      <c r="L17" s="9"/>
      <c r="M17" s="13"/>
    </row>
    <row r="18" spans="1:13" ht="12.75" customHeight="1">
      <c r="A18" s="262"/>
      <c r="B18" s="265"/>
      <c r="C18" s="256"/>
      <c r="D18" s="256"/>
      <c r="E18" s="250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2">
        <v>15</v>
      </c>
      <c r="B19" s="259">
        <f>VLOOKUP(A19,пр.взв.!B6:F37,2,FALSE)</f>
        <v>0</v>
      </c>
      <c r="C19" s="253">
        <f>VLOOKUP(A19,пр.взв.!B6:F37,3,FALSE)</f>
        <v>0</v>
      </c>
      <c r="D19" s="253">
        <f>VLOOKUP(A19,пр.взв.!B6:F37,4,FALSE)</f>
        <v>0</v>
      </c>
      <c r="E19" s="251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3"/>
      <c r="B20" s="260"/>
      <c r="C20" s="254"/>
      <c r="D20" s="254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0"/>
      <c r="M21" s="10"/>
    </row>
    <row r="22" spans="1:13" ht="16.5" thickBot="1">
      <c r="A22" s="266">
        <v>2</v>
      </c>
      <c r="B22" s="264" t="str">
        <f>VLOOKUP(A22,пр.взв.!B5:F36,2,FALSE)</f>
        <v>SHINKARENKO ANASTASIYA</v>
      </c>
      <c r="C22" s="257" t="str">
        <f>VLOOKUP(A22,пр.взв.!B5:F36,3,FALSE)</f>
        <v>1991 msic</v>
      </c>
      <c r="D22" s="257" t="str">
        <f>VLOOKUP(A22,пр.взв.!B5:F36,4,FALSE)</f>
        <v>RUS</v>
      </c>
      <c r="E22" s="11"/>
      <c r="F22" s="12"/>
      <c r="G22" s="12"/>
      <c r="H22" s="12"/>
      <c r="I22" s="12"/>
      <c r="J22" s="3"/>
      <c r="K22" s="251"/>
    </row>
    <row r="23" spans="1:13">
      <c r="A23" s="262"/>
      <c r="B23" s="265"/>
      <c r="C23" s="253"/>
      <c r="D23" s="253"/>
      <c r="E23" s="250"/>
      <c r="F23" s="14"/>
      <c r="G23" s="14"/>
      <c r="H23" s="12"/>
      <c r="I23" s="12"/>
      <c r="J23" s="3"/>
      <c r="K23" s="30"/>
    </row>
    <row r="24" spans="1:13" ht="13.5" thickBot="1">
      <c r="A24" s="262">
        <v>10</v>
      </c>
      <c r="B24" s="259" t="str">
        <f>VLOOKUP(A24,пр.взв.!B5:F36,2,FALSE)</f>
        <v>CIOBANU ANA-MARIA</v>
      </c>
      <c r="C24" s="253">
        <f>VLOOKUP(A24,пр.взв.!B5:F36,3,FALSE)</f>
        <v>1993</v>
      </c>
      <c r="D24" s="253" t="str">
        <f>VLOOKUP(A24,пр.взв.!B5:F36,4,FALSE)</f>
        <v>ROU</v>
      </c>
      <c r="E24" s="251"/>
      <c r="F24" s="19"/>
      <c r="G24" s="14"/>
      <c r="H24" s="12"/>
      <c r="I24" s="12"/>
      <c r="J24" s="3"/>
      <c r="K24" s="30"/>
    </row>
    <row r="25" spans="1:13" ht="16.5" thickBot="1">
      <c r="A25" s="263"/>
      <c r="B25" s="260"/>
      <c r="C25" s="254"/>
      <c r="D25" s="254"/>
      <c r="E25" s="16"/>
      <c r="F25" s="20"/>
      <c r="G25" s="250"/>
      <c r="H25" s="12"/>
      <c r="I25" s="12"/>
      <c r="J25" s="3"/>
      <c r="K25" s="30"/>
    </row>
    <row r="26" spans="1:13" ht="16.5" thickBot="1">
      <c r="A26" s="266">
        <v>6</v>
      </c>
      <c r="B26" s="264" t="str">
        <f>VLOOKUP(A26,пр.взв.!B5:F36,2,FALSE)</f>
        <v>EMELYANENKO Anna</v>
      </c>
      <c r="C26" s="255" t="str">
        <f>VLOOKUP(A26,пр.взв.!B5:F36,3,FALSE)</f>
        <v>1991, ms</v>
      </c>
      <c r="D26" s="255" t="str">
        <f>VLOOKUP(A26,пр.взв.!B5:F36,4,FALSE)</f>
        <v>RUS</v>
      </c>
      <c r="E26" s="11"/>
      <c r="F26" s="20"/>
      <c r="G26" s="251"/>
      <c r="H26" s="25"/>
      <c r="I26" s="12"/>
      <c r="J26" s="3"/>
      <c r="K26" s="30"/>
    </row>
    <row r="27" spans="1:13">
      <c r="A27" s="262"/>
      <c r="B27" s="265"/>
      <c r="C27" s="256"/>
      <c r="D27" s="256"/>
      <c r="E27" s="250"/>
      <c r="F27" s="23"/>
      <c r="G27" s="14"/>
      <c r="H27" s="24"/>
      <c r="I27" s="12"/>
      <c r="J27" s="3"/>
      <c r="K27" s="30"/>
    </row>
    <row r="28" spans="1:13" ht="13.5" thickBot="1">
      <c r="A28" s="262">
        <v>14</v>
      </c>
      <c r="B28" s="259">
        <f>VLOOKUP(A28,пр.взв.!B5:F36,2,FALSE)</f>
        <v>0</v>
      </c>
      <c r="C28" s="253">
        <f>VLOOKUP(A28,пр.взв.!B5:F36,3,FALSE)</f>
        <v>0</v>
      </c>
      <c r="D28" s="253">
        <f>VLOOKUP(A28,пр.взв.!B5:F36,4,FALSE)</f>
        <v>0</v>
      </c>
      <c r="E28" s="251"/>
      <c r="F28" s="14"/>
      <c r="G28" s="14"/>
      <c r="H28" s="24"/>
      <c r="I28" s="27"/>
      <c r="J28" s="3"/>
      <c r="K28" s="30"/>
    </row>
    <row r="29" spans="1:13" ht="16.5" thickBot="1">
      <c r="A29" s="263"/>
      <c r="B29" s="260"/>
      <c r="C29" s="254"/>
      <c r="D29" s="254"/>
      <c r="E29" s="16"/>
      <c r="F29" s="252"/>
      <c r="G29" s="252"/>
      <c r="H29" s="24"/>
      <c r="I29" s="250"/>
      <c r="J29" s="2"/>
      <c r="K29" s="29"/>
    </row>
    <row r="30" spans="1:13" ht="16.5" thickBot="1">
      <c r="A30" s="266">
        <v>4</v>
      </c>
      <c r="B30" s="264" t="str">
        <f>VLOOKUP(A30,пр.взв.!B5:F36,2,FALSE)</f>
        <v>OPRYSHKO EKATERINA</v>
      </c>
      <c r="C30" s="255" t="str">
        <f>VLOOKUP(A30,пр.взв.!B5:F36,3,FALSE)</f>
        <v>1990 ms</v>
      </c>
      <c r="D30" s="255" t="str">
        <f>VLOOKUP(A30,пр.взв.!B5:F36,4,FALSE)</f>
        <v>RUS</v>
      </c>
      <c r="E30" s="11"/>
      <c r="F30" s="14"/>
      <c r="G30" s="14"/>
      <c r="H30" s="24"/>
      <c r="I30" s="251"/>
    </row>
    <row r="31" spans="1:13">
      <c r="A31" s="262"/>
      <c r="B31" s="265"/>
      <c r="C31" s="256"/>
      <c r="D31" s="256"/>
      <c r="E31" s="250"/>
      <c r="F31" s="14"/>
      <c r="G31" s="14"/>
      <c r="H31" s="24"/>
      <c r="I31" s="12"/>
    </row>
    <row r="32" spans="1:13" ht="13.5" thickBot="1">
      <c r="A32" s="262">
        <v>12</v>
      </c>
      <c r="B32" s="259">
        <f>VLOOKUP(A32,пр.взв.!B5:F36,2,FALSE)</f>
        <v>0</v>
      </c>
      <c r="C32" s="253">
        <f>VLOOKUP(A32,пр.взв.!B5:F36,3,FALSE)</f>
        <v>0</v>
      </c>
      <c r="D32" s="253">
        <f>VLOOKUP(A32,пр.взв.!B5:F36,4,FALSE)</f>
        <v>0</v>
      </c>
      <c r="E32" s="251"/>
      <c r="F32" s="19"/>
      <c r="G32" s="14"/>
      <c r="H32" s="24"/>
      <c r="I32" s="12"/>
    </row>
    <row r="33" spans="1:13" ht="16.5" thickBot="1">
      <c r="A33" s="263"/>
      <c r="B33" s="260"/>
      <c r="C33" s="254"/>
      <c r="D33" s="254"/>
      <c r="E33" s="16"/>
      <c r="F33" s="20"/>
      <c r="G33" s="250"/>
      <c r="H33" s="26"/>
      <c r="I33" s="12"/>
    </row>
    <row r="34" spans="1:13" ht="16.5" thickBot="1">
      <c r="A34" s="266">
        <v>8</v>
      </c>
      <c r="B34" s="264" t="str">
        <f>VLOOKUP(A34,пр.взв.!B5:F36,2,FALSE)</f>
        <v>REPIDA Anna</v>
      </c>
      <c r="C34" s="255" t="str">
        <f>VLOOKUP(A34,пр.взв.!B5:F36,3,FALSE)</f>
        <v>1980, ms</v>
      </c>
      <c r="D34" s="255" t="str">
        <f>VLOOKUP(A34,пр.взв.!B5:F36,4,FALSE)</f>
        <v>MDA</v>
      </c>
      <c r="E34" s="11"/>
      <c r="F34" s="21"/>
      <c r="G34" s="251"/>
      <c r="H34" s="9"/>
      <c r="I34" s="9"/>
    </row>
    <row r="35" spans="1:13" ht="15.75">
      <c r="A35" s="262"/>
      <c r="B35" s="265"/>
      <c r="C35" s="256"/>
      <c r="D35" s="256"/>
      <c r="E35" s="250"/>
      <c r="F35" s="22"/>
      <c r="G35" s="16"/>
      <c r="H35" s="17"/>
      <c r="I35" s="17"/>
    </row>
    <row r="36" spans="1:13" ht="16.5" thickBot="1">
      <c r="A36" s="262">
        <v>16</v>
      </c>
      <c r="B36" s="259" t="e">
        <f>VLOOKUP(A36,пр.взв.!B5:F36,2,FALSE)</f>
        <v>#N/A</v>
      </c>
      <c r="C36" s="253" t="e">
        <f>VLOOKUP(A36,пр.взв.!B5:F36,3,FALSE)</f>
        <v>#N/A</v>
      </c>
      <c r="D36" s="253" t="e">
        <f>VLOOKUP(A36,пр.взв.!B5:F36,4,FALSE)</f>
        <v>#N/A</v>
      </c>
      <c r="E36" s="251"/>
      <c r="F36" s="16"/>
      <c r="G36" s="16"/>
      <c r="H36" s="17"/>
      <c r="I36" s="17"/>
    </row>
    <row r="37" spans="1:13" ht="16.5" thickBot="1">
      <c r="A37" s="263"/>
      <c r="B37" s="260"/>
      <c r="C37" s="254"/>
      <c r="D37" s="254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61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1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58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58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abSelected="1" zoomScaleNormal="100" workbookViewId="0">
      <selection activeCell="P25" sqref="P24:P25"/>
    </sheetView>
  </sheetViews>
  <sheetFormatPr defaultRowHeight="12.75"/>
  <sheetData>
    <row r="1" spans="1:10" ht="30.75" customHeight="1" thickBot="1">
      <c r="A1" s="293" t="str">
        <f>[1]реквизиты!$A$2</f>
        <v>World Cup stage “Memorial A. Kharlampiev” (M&amp;W, M combat sambo)</v>
      </c>
      <c r="B1" s="294"/>
      <c r="C1" s="294"/>
      <c r="D1" s="294"/>
      <c r="E1" s="294"/>
      <c r="F1" s="294"/>
      <c r="G1" s="294"/>
      <c r="H1" s="295"/>
    </row>
    <row r="2" spans="1:10">
      <c r="A2" s="296" t="str">
        <f>[1]реквизиты!$A$3</f>
        <v xml:space="preserve">24 - 27 March 2014            Moscow (Russia)     </v>
      </c>
      <c r="B2" s="296"/>
      <c r="C2" s="296"/>
      <c r="D2" s="296"/>
      <c r="E2" s="296"/>
      <c r="F2" s="296"/>
      <c r="G2" s="296"/>
      <c r="H2" s="296"/>
    </row>
    <row r="3" spans="1:10" ht="18">
      <c r="A3" s="297" t="s">
        <v>39</v>
      </c>
      <c r="B3" s="297"/>
      <c r="C3" s="297"/>
      <c r="D3" s="297"/>
      <c r="E3" s="297"/>
      <c r="F3" s="297"/>
      <c r="G3" s="297"/>
      <c r="H3" s="297"/>
    </row>
    <row r="4" spans="1:10" ht="34.5" customHeight="1">
      <c r="A4" s="282" t="str">
        <f>пр.взв.!A4</f>
        <v>Weight category 60W кg.</v>
      </c>
      <c r="B4" s="282"/>
      <c r="C4" s="282"/>
      <c r="D4" s="282"/>
      <c r="E4" s="282"/>
      <c r="F4" s="282"/>
      <c r="G4" s="282"/>
      <c r="H4" s="282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98" t="s">
        <v>34</v>
      </c>
      <c r="B6" s="280" t="str">
        <f>VLOOKUP(J6,пр.взв.!B7:F38,2,FALSE)</f>
        <v>KABULOVA Sofya</v>
      </c>
      <c r="C6" s="280"/>
      <c r="D6" s="280"/>
      <c r="E6" s="280"/>
      <c r="F6" s="280"/>
      <c r="G6" s="280"/>
      <c r="H6" s="275" t="str">
        <f>VLOOKUP(J6,пр.взв.!B7:E38,3,FALSE)</f>
        <v>1989 ms</v>
      </c>
      <c r="I6" s="94"/>
      <c r="J6" s="95">
        <f>пр.хода!K21</f>
        <v>1</v>
      </c>
    </row>
    <row r="7" spans="1:10" ht="18" customHeight="1">
      <c r="A7" s="299"/>
      <c r="B7" s="281" t="e">
        <f>VLOOKUP(J7,пр.взв.!B8:F39,2,FALSE)</f>
        <v>#N/A</v>
      </c>
      <c r="C7" s="281"/>
      <c r="D7" s="281"/>
      <c r="E7" s="281"/>
      <c r="F7" s="281"/>
      <c r="G7" s="281"/>
      <c r="H7" s="276"/>
      <c r="I7" s="94"/>
      <c r="J7" s="95"/>
    </row>
    <row r="8" spans="1:10" ht="18">
      <c r="A8" s="299"/>
      <c r="B8" s="283" t="str">
        <f>VLOOKUP(J6,пр.взв.!B7:E38,4,FALSE)</f>
        <v>RUS</v>
      </c>
      <c r="C8" s="283"/>
      <c r="D8" s="283"/>
      <c r="E8" s="283"/>
      <c r="F8" s="283"/>
      <c r="G8" s="283"/>
      <c r="H8" s="284"/>
      <c r="I8" s="94"/>
      <c r="J8" s="95"/>
    </row>
    <row r="9" spans="1:10" ht="18.75" thickBot="1">
      <c r="A9" s="300"/>
      <c r="B9" s="285" t="e">
        <f>VLOOKUP("пр.взв.!",пр.взв.!B8:F39,4,FALSE)</f>
        <v>#N/A</v>
      </c>
      <c r="C9" s="285"/>
      <c r="D9" s="285"/>
      <c r="E9" s="285"/>
      <c r="F9" s="285"/>
      <c r="G9" s="285"/>
      <c r="H9" s="286"/>
      <c r="I9" s="94"/>
      <c r="J9" s="95"/>
    </row>
    <row r="10" spans="1:10" ht="18.75" thickBot="1">
      <c r="A10" s="94"/>
      <c r="B10" s="123"/>
      <c r="C10" s="123"/>
      <c r="D10" s="123"/>
      <c r="E10" s="123"/>
      <c r="F10" s="123"/>
      <c r="G10" s="123"/>
      <c r="H10" s="123"/>
      <c r="I10" s="94"/>
      <c r="J10" s="95"/>
    </row>
    <row r="11" spans="1:10" ht="18" customHeight="1">
      <c r="A11" s="272" t="s">
        <v>35</v>
      </c>
      <c r="B11" s="280" t="str">
        <f>VLOOKUP(J11,пр.взв.!B2:F43,2,FALSE)</f>
        <v>OPRYSHKO EKATERINA</v>
      </c>
      <c r="C11" s="280"/>
      <c r="D11" s="280"/>
      <c r="E11" s="280"/>
      <c r="F11" s="280"/>
      <c r="G11" s="280"/>
      <c r="H11" s="275" t="str">
        <f>VLOOKUP(J11,пр.взв.!B1:E43,3,FALSE)</f>
        <v>1990 ms</v>
      </c>
      <c r="I11" s="94"/>
      <c r="J11" s="95">
        <f>пр.хода!N7</f>
        <v>4</v>
      </c>
    </row>
    <row r="12" spans="1:10" ht="18" customHeight="1">
      <c r="A12" s="273"/>
      <c r="B12" s="281" t="e">
        <f>VLOOKUP(J12,пр.взв.!B3:F44,2,FALSE)</f>
        <v>#N/A</v>
      </c>
      <c r="C12" s="281"/>
      <c r="D12" s="281"/>
      <c r="E12" s="281"/>
      <c r="F12" s="281"/>
      <c r="G12" s="281"/>
      <c r="H12" s="276"/>
      <c r="I12" s="94"/>
      <c r="J12" s="95"/>
    </row>
    <row r="13" spans="1:10" ht="18">
      <c r="A13" s="273"/>
      <c r="B13" s="283" t="str">
        <f>VLOOKUP(J11,пр.взв.!B7:E38,4,FALSE)</f>
        <v>RUS</v>
      </c>
      <c r="C13" s="283"/>
      <c r="D13" s="283"/>
      <c r="E13" s="283"/>
      <c r="F13" s="283"/>
      <c r="G13" s="283"/>
      <c r="H13" s="284"/>
      <c r="I13" s="94"/>
      <c r="J13" s="95"/>
    </row>
    <row r="14" spans="1:10" ht="18.75" thickBot="1">
      <c r="A14" s="274"/>
      <c r="B14" s="285" t="e">
        <f>VLOOKUP("пр.взв.!",пр.взв.!B3:F44,4,FALSE)</f>
        <v>#N/A</v>
      </c>
      <c r="C14" s="285"/>
      <c r="D14" s="285"/>
      <c r="E14" s="285"/>
      <c r="F14" s="285"/>
      <c r="G14" s="285"/>
      <c r="H14" s="286"/>
      <c r="I14" s="94"/>
      <c r="J14" s="95"/>
    </row>
    <row r="15" spans="1:10" ht="18.75" thickBot="1">
      <c r="A15" s="94"/>
      <c r="B15" s="123"/>
      <c r="C15" s="123"/>
      <c r="D15" s="123"/>
      <c r="E15" s="123"/>
      <c r="F15" s="123"/>
      <c r="G15" s="123"/>
      <c r="H15" s="123"/>
      <c r="I15" s="94"/>
      <c r="J15" s="95"/>
    </row>
    <row r="16" spans="1:10" ht="18" customHeight="1">
      <c r="A16" s="277" t="s">
        <v>36</v>
      </c>
      <c r="B16" s="280" t="str">
        <f>VLOOKUP(J16,пр.взв.!B1:F48,2,FALSE)</f>
        <v>PCHELINTSEVA ARINA</v>
      </c>
      <c r="C16" s="280"/>
      <c r="D16" s="280"/>
      <c r="E16" s="280"/>
      <c r="F16" s="280"/>
      <c r="G16" s="280"/>
      <c r="H16" s="275" t="str">
        <f>VLOOKUP(J16,пр.взв.!B1:E48,3,FALSE)</f>
        <v>1984 msic</v>
      </c>
      <c r="I16" s="94"/>
      <c r="J16" s="95">
        <v>3</v>
      </c>
    </row>
    <row r="17" spans="1:10" ht="18" customHeight="1">
      <c r="A17" s="278"/>
      <c r="B17" s="281" t="e">
        <f>VLOOKUP(J17,пр.взв.!B1:F49,2,FALSE)</f>
        <v>#N/A</v>
      </c>
      <c r="C17" s="281"/>
      <c r="D17" s="281"/>
      <c r="E17" s="281"/>
      <c r="F17" s="281"/>
      <c r="G17" s="281"/>
      <c r="H17" s="276"/>
      <c r="I17" s="94"/>
      <c r="J17" s="95"/>
    </row>
    <row r="18" spans="1:10" ht="18">
      <c r="A18" s="278"/>
      <c r="B18" s="283" t="str">
        <f>VLOOKUP(J16,пр.взв.!B7:E38,4,FALSE)</f>
        <v>RUS</v>
      </c>
      <c r="C18" s="283"/>
      <c r="D18" s="283"/>
      <c r="E18" s="283"/>
      <c r="F18" s="283"/>
      <c r="G18" s="283"/>
      <c r="H18" s="284"/>
      <c r="I18" s="94"/>
      <c r="J18" s="95"/>
    </row>
    <row r="19" spans="1:10" ht="18.75" thickBot="1">
      <c r="A19" s="279"/>
      <c r="B19" s="285" t="e">
        <f>VLOOKUP("пр.взв.!",пр.взв.!B1:F49,4,FALSE)</f>
        <v>#N/A</v>
      </c>
      <c r="C19" s="285"/>
      <c r="D19" s="285"/>
      <c r="E19" s="285"/>
      <c r="F19" s="285"/>
      <c r="G19" s="285"/>
      <c r="H19" s="286"/>
      <c r="I19" s="94"/>
      <c r="J19" s="95"/>
    </row>
    <row r="20" spans="1:10" ht="18.75" thickBot="1">
      <c r="A20" s="94"/>
      <c r="B20" s="123"/>
      <c r="C20" s="123"/>
      <c r="D20" s="123"/>
      <c r="E20" s="123"/>
      <c r="F20" s="123"/>
      <c r="G20" s="123"/>
      <c r="H20" s="123"/>
      <c r="I20" s="94"/>
      <c r="J20" s="95"/>
    </row>
    <row r="21" spans="1:10" ht="18" customHeight="1">
      <c r="A21" s="277" t="s">
        <v>36</v>
      </c>
      <c r="B21" s="280" t="str">
        <f>VLOOKUP(J21,пр.взв.!B2:F53,2,FALSE)</f>
        <v>EMELYANENKO Anna</v>
      </c>
      <c r="C21" s="280"/>
      <c r="D21" s="280"/>
      <c r="E21" s="280"/>
      <c r="F21" s="280"/>
      <c r="G21" s="280"/>
      <c r="H21" s="275" t="str">
        <f>VLOOKUP(J21,пр.взв.!B2:E53,3,FALSE)</f>
        <v>1991, ms</v>
      </c>
      <c r="I21" s="94"/>
      <c r="J21" s="95">
        <v>6</v>
      </c>
    </row>
    <row r="22" spans="1:10" ht="18" customHeight="1">
      <c r="A22" s="278"/>
      <c r="B22" s="281" t="e">
        <f>VLOOKUP(J22,пр.взв.!B3:F54,2,FALSE)</f>
        <v>#N/A</v>
      </c>
      <c r="C22" s="281"/>
      <c r="D22" s="281"/>
      <c r="E22" s="281"/>
      <c r="F22" s="281"/>
      <c r="G22" s="281"/>
      <c r="H22" s="276"/>
      <c r="I22" s="94"/>
      <c r="J22" s="95"/>
    </row>
    <row r="23" spans="1:10" ht="18">
      <c r="A23" s="278"/>
      <c r="B23" s="283" t="str">
        <f>VLOOKUP(J21,пр.взв.!B7:E38,4,FALSE)</f>
        <v>RUS</v>
      </c>
      <c r="C23" s="283"/>
      <c r="D23" s="283"/>
      <c r="E23" s="283"/>
      <c r="F23" s="283"/>
      <c r="G23" s="283"/>
      <c r="H23" s="284"/>
      <c r="I23" s="94"/>
    </row>
    <row r="24" spans="1:10" ht="18.75" thickBot="1">
      <c r="A24" s="279"/>
      <c r="B24" s="285" t="e">
        <f>VLOOKUP("пр.взв.!",пр.взв.!B3:F54,4,FALSE)</f>
        <v>#N/A</v>
      </c>
      <c r="C24" s="285"/>
      <c r="D24" s="285"/>
      <c r="E24" s="285"/>
      <c r="F24" s="285"/>
      <c r="G24" s="285"/>
      <c r="H24" s="286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7"/>
      <c r="B28" s="288"/>
      <c r="C28" s="288"/>
      <c r="D28" s="288"/>
      <c r="E28" s="288"/>
      <c r="F28" s="288"/>
      <c r="G28" s="288"/>
      <c r="H28" s="289"/>
    </row>
    <row r="29" spans="1:10" ht="13.5" customHeight="1" thickBot="1">
      <c r="A29" s="290"/>
      <c r="B29" s="291"/>
      <c r="C29" s="291"/>
      <c r="D29" s="291"/>
      <c r="E29" s="291"/>
      <c r="F29" s="291"/>
      <c r="G29" s="291"/>
      <c r="H29" s="292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79"/>
  <sheetViews>
    <sheetView topLeftCell="A29" workbookViewId="0">
      <selection activeCell="K1" sqref="A1:P42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50" t="s">
        <v>51</v>
      </c>
      <c r="F1" s="351"/>
      <c r="G1" s="351"/>
      <c r="H1" s="351"/>
      <c r="I1" s="351"/>
      <c r="J1" s="352"/>
      <c r="K1" s="344" t="str">
        <f>[1]реквизиты!$A$2</f>
        <v>World Cup stage “Memorial A. Kharlampiev” (M&amp;W, M combat sambo)</v>
      </c>
      <c r="L1" s="345"/>
      <c r="M1" s="345"/>
      <c r="N1" s="345"/>
      <c r="O1" s="345"/>
      <c r="P1" s="346"/>
      <c r="Q1" s="44"/>
      <c r="R1" s="44"/>
      <c r="S1" s="44"/>
      <c r="T1" s="44"/>
      <c r="U1" s="8"/>
    </row>
    <row r="2" spans="1:22" ht="31.5" customHeight="1" thickBot="1">
      <c r="C2" s="3"/>
      <c r="D2" s="54"/>
      <c r="E2" s="353" t="str">
        <f>пр.взв.!A4</f>
        <v>Weight category 60W кg.</v>
      </c>
      <c r="F2" s="354"/>
      <c r="G2" s="354"/>
      <c r="H2" s="354"/>
      <c r="I2" s="354"/>
      <c r="J2" s="355"/>
      <c r="K2" s="347" t="str">
        <f>[1]реквизиты!$A$3</f>
        <v xml:space="preserve">24 - 27 March 2014            Moscow (Russia)     </v>
      </c>
      <c r="L2" s="348"/>
      <c r="M2" s="348"/>
      <c r="N2" s="348"/>
      <c r="O2" s="348"/>
      <c r="P2" s="349"/>
      <c r="V2" s="102"/>
    </row>
    <row r="3" spans="1:22" ht="19.5" customHeight="1">
      <c r="C3" s="359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60" t="s">
        <v>21</v>
      </c>
    </row>
    <row r="5" spans="1:22" ht="12.75" customHeight="1" thickBot="1">
      <c r="A5" s="332" t="s">
        <v>47</v>
      </c>
      <c r="C5" s="335">
        <v>1</v>
      </c>
      <c r="D5" s="337" t="str">
        <f>VLOOKUP(C5,пр.взв.!B7:F38,2,FALSE)</f>
        <v>KABULOVA Sofya</v>
      </c>
      <c r="E5" s="322" t="str">
        <f>VLOOKUP(C5,пр.взв.!B7:F38,3,FALSE)</f>
        <v>1989 ms</v>
      </c>
      <c r="F5" s="318" t="str">
        <f>VLOOKUP(C5,пр.взв.!B7:F38,4,FALSE)</f>
        <v>RUS</v>
      </c>
      <c r="G5" s="104"/>
      <c r="H5" s="50"/>
      <c r="I5" s="50"/>
      <c r="J5" s="50"/>
      <c r="K5" s="50"/>
      <c r="L5" s="12"/>
      <c r="M5" s="361">
        <v>1</v>
      </c>
      <c r="N5" s="326">
        <f>K21</f>
        <v>1</v>
      </c>
      <c r="O5" s="327" t="str">
        <f>VLOOKUP(N5,пр.взв.!B7:E38,2,FALSE)</f>
        <v>KABULOVA Sofya</v>
      </c>
      <c r="P5" s="356" t="str">
        <f>VLOOKUP(N5,пр.взв.!B7:F38,4,FALSE)</f>
        <v>RUS</v>
      </c>
    </row>
    <row r="6" spans="1:22" ht="12.75" customHeight="1">
      <c r="A6" s="333"/>
      <c r="C6" s="336"/>
      <c r="D6" s="304">
        <f>пр.взв.!C8</f>
        <v>0</v>
      </c>
      <c r="E6" s="323"/>
      <c r="F6" s="319">
        <f>пр.взв.!E8</f>
        <v>0</v>
      </c>
      <c r="G6" s="309">
        <v>1</v>
      </c>
      <c r="H6" s="105"/>
      <c r="I6" s="105"/>
      <c r="J6" s="50"/>
      <c r="K6" s="118"/>
      <c r="M6" s="362"/>
      <c r="N6" s="303"/>
      <c r="O6" s="305" t="e">
        <f>VLOOKUP(N6,пр.взв.!B7:E38,2,FALSE)</f>
        <v>#N/A</v>
      </c>
      <c r="P6" s="301" t="e">
        <f>VLOOKUP(N6,пр.взв.!B7:E38,4,FALSE)</f>
        <v>#N/A</v>
      </c>
    </row>
    <row r="7" spans="1:22" ht="12.75" customHeight="1" thickBot="1">
      <c r="A7" s="333"/>
      <c r="C7" s="342">
        <v>9</v>
      </c>
      <c r="D7" s="340" t="str">
        <f>VLOOKUP(C7,пр.взв.!B7:F38,2,FALSE)</f>
        <v>PRAKAPENKA KATSIARYNA</v>
      </c>
      <c r="E7" s="320" t="str">
        <f>VLOOKUP(C7,пр.взв.!B7:F38,3,FALSE)</f>
        <v>1980 dvms</v>
      </c>
      <c r="F7" s="324" t="str">
        <f>VLOOKUP(C7,пр.взв.!B7:F38,4,FALSE)</f>
        <v>BLR</v>
      </c>
      <c r="G7" s="310"/>
      <c r="H7" s="106"/>
      <c r="I7" s="105"/>
      <c r="J7" s="50"/>
      <c r="K7" s="118"/>
      <c r="M7" s="357">
        <v>2</v>
      </c>
      <c r="N7" s="303">
        <v>4</v>
      </c>
      <c r="O7" s="305" t="str">
        <f>VLOOKUP(N7,пр.взв.!B7:E38,2,FALSE)</f>
        <v>OPRYSHKO EKATERINA</v>
      </c>
      <c r="P7" s="301" t="str">
        <f>VLOOKUP(N7,пр.взв.!B7:E38,4,FALSE)</f>
        <v>RUS</v>
      </c>
      <c r="T7" s="7"/>
    </row>
    <row r="8" spans="1:22" ht="12.75" customHeight="1" thickBot="1">
      <c r="A8" s="333"/>
      <c r="C8" s="343"/>
      <c r="D8" s="341">
        <f>пр.взв.!C24</f>
        <v>0</v>
      </c>
      <c r="E8" s="321"/>
      <c r="F8" s="325">
        <f>пр.взв.!E24</f>
        <v>0</v>
      </c>
      <c r="G8" s="107"/>
      <c r="H8" s="105"/>
      <c r="I8" s="313">
        <v>1</v>
      </c>
      <c r="J8" s="50"/>
      <c r="K8" s="118"/>
      <c r="M8" s="357"/>
      <c r="N8" s="303"/>
      <c r="O8" s="305" t="e">
        <f>VLOOKUP(N8,пр.взв.!B1:E40,2,FALSE)</f>
        <v>#N/A</v>
      </c>
      <c r="P8" s="301" t="e">
        <f>VLOOKUP(N8,пр.взв.!B2:E40,4,FALSE)</f>
        <v>#N/A</v>
      </c>
    </row>
    <row r="9" spans="1:22" ht="12.75" customHeight="1" thickBot="1">
      <c r="A9" s="333"/>
      <c r="C9" s="335">
        <v>5</v>
      </c>
      <c r="D9" s="337" t="str">
        <f>VLOOKUP(C9,пр.взв.!B7:F38,2,FALSE)</f>
        <v>ZHUMABAEVA DINARA</v>
      </c>
      <c r="E9" s="322" t="str">
        <f>VLOOKUP(C9,пр.взв.!B7:F38,3,FALSE)</f>
        <v>1992 msic</v>
      </c>
      <c r="F9" s="318" t="str">
        <f>VLOOKUP(C9,пр.взв.!B7:F38,4,FALSE)</f>
        <v>KAZ</v>
      </c>
      <c r="G9" s="104"/>
      <c r="H9" s="105"/>
      <c r="I9" s="314"/>
      <c r="J9" s="108"/>
      <c r="K9" s="50"/>
      <c r="M9" s="358">
        <v>3</v>
      </c>
      <c r="N9" s="303">
        <v>3</v>
      </c>
      <c r="O9" s="305" t="str">
        <f>VLOOKUP(N9,пр.взв.!B7:E38,2,FALSE)</f>
        <v>PCHELINTSEVA ARINA</v>
      </c>
      <c r="P9" s="301" t="str">
        <f>VLOOKUP(N9,пр.взв.!B7:E38,4,FALSE)</f>
        <v>RUS</v>
      </c>
    </row>
    <row r="10" spans="1:22" ht="12.75" customHeight="1">
      <c r="A10" s="333"/>
      <c r="C10" s="336"/>
      <c r="D10" s="304">
        <f>пр.взв.!C16</f>
        <v>0</v>
      </c>
      <c r="E10" s="323"/>
      <c r="F10" s="319">
        <f>пр.взв.!E16</f>
        <v>0</v>
      </c>
      <c r="G10" s="307">
        <v>5</v>
      </c>
      <c r="H10" s="109"/>
      <c r="I10" s="105"/>
      <c r="J10" s="110"/>
      <c r="K10" s="50"/>
      <c r="L10" s="12"/>
      <c r="M10" s="358"/>
      <c r="N10" s="303"/>
      <c r="O10" s="305" t="e">
        <f>VLOOKUP(N10,пр.взв.!B1:E42,2,FALSE)</f>
        <v>#N/A</v>
      </c>
      <c r="P10" s="301" t="e">
        <f>VLOOKUP(N10,пр.взв.!B1:E42,4,FALSE)</f>
        <v>#N/A</v>
      </c>
    </row>
    <row r="11" spans="1:22" ht="12.75" customHeight="1" thickBot="1">
      <c r="A11" s="333"/>
      <c r="C11" s="342">
        <v>13</v>
      </c>
      <c r="D11" s="340"/>
      <c r="E11" s="320"/>
      <c r="F11" s="324"/>
      <c r="G11" s="308"/>
      <c r="H11" s="105"/>
      <c r="I11" s="105"/>
      <c r="J11" s="110"/>
      <c r="K11" s="119"/>
      <c r="L11" s="28"/>
      <c r="M11" s="358">
        <v>3</v>
      </c>
      <c r="N11" s="303">
        <v>6</v>
      </c>
      <c r="O11" s="305" t="str">
        <f>VLOOKUP(N11,пр.взв.!B7:E38,2,FALSE)</f>
        <v>EMELYANENKO Anna</v>
      </c>
      <c r="P11" s="301" t="str">
        <f>VLOOKUP(N11,пр.взв.!B7:E38,4,FALSE)</f>
        <v>RUS</v>
      </c>
    </row>
    <row r="12" spans="1:22" ht="12.75" customHeight="1" thickBot="1">
      <c r="A12" s="334"/>
      <c r="C12" s="343"/>
      <c r="D12" s="341"/>
      <c r="E12" s="321"/>
      <c r="F12" s="325"/>
      <c r="G12" s="107"/>
      <c r="H12" s="105"/>
      <c r="I12" s="105"/>
      <c r="J12" s="50"/>
      <c r="K12" s="313">
        <v>1</v>
      </c>
      <c r="L12" s="12"/>
      <c r="M12" s="358"/>
      <c r="N12" s="303"/>
      <c r="O12" s="305" t="e">
        <f>VLOOKUP(N12,пр.взв.!B3:E44,2,FALSE)</f>
        <v>#N/A</v>
      </c>
      <c r="P12" s="301" t="e">
        <f>VLOOKUP(N12,пр.взв.!B3:E44,4,FALSE)</f>
        <v>#N/A</v>
      </c>
    </row>
    <row r="13" spans="1:22" ht="12.75" customHeight="1" thickBot="1">
      <c r="A13" s="332" t="s">
        <v>48</v>
      </c>
      <c r="C13" s="335">
        <v>3</v>
      </c>
      <c r="D13" s="337" t="str">
        <f>VLOOKUP(C13,пр.взв.!B7:F38,2,FALSE)</f>
        <v>PCHELINTSEVA ARINA</v>
      </c>
      <c r="E13" s="322" t="str">
        <f>VLOOKUP(C13,пр.взв.!B7:F38,3,FALSE)</f>
        <v>1984 msic</v>
      </c>
      <c r="F13" s="318" t="str">
        <f>VLOOKUP(C13,пр.взв.!B7:F38,4,FALSE)</f>
        <v>RUS</v>
      </c>
      <c r="G13" s="104"/>
      <c r="H13" s="105"/>
      <c r="I13" s="105"/>
      <c r="J13" s="50"/>
      <c r="K13" s="314"/>
      <c r="L13" s="12"/>
      <c r="M13" s="330" t="s">
        <v>81</v>
      </c>
      <c r="N13" s="303">
        <v>5</v>
      </c>
      <c r="O13" s="305" t="str">
        <f>VLOOKUP(N13,пр.взв.!B7:E38,2,FALSE)</f>
        <v>ZHUMABAEVA DINARA</v>
      </c>
      <c r="P13" s="301" t="str">
        <f>VLOOKUP(N13,пр.взв.!B7:E38,4,FALSE)</f>
        <v>KAZ</v>
      </c>
      <c r="Q13" s="87"/>
      <c r="R13" s="87"/>
      <c r="S13" s="87"/>
      <c r="T13" s="87"/>
    </row>
    <row r="14" spans="1:22" ht="12.75" customHeight="1">
      <c r="A14" s="333"/>
      <c r="C14" s="336"/>
      <c r="D14" s="304">
        <f>пр.взв.!C12</f>
        <v>0</v>
      </c>
      <c r="E14" s="323"/>
      <c r="F14" s="319">
        <f>пр.взв.!E12</f>
        <v>0</v>
      </c>
      <c r="G14" s="309">
        <v>3</v>
      </c>
      <c r="H14" s="105"/>
      <c r="I14" s="105"/>
      <c r="J14" s="110"/>
      <c r="K14" s="110"/>
      <c r="L14" s="12"/>
      <c r="M14" s="330"/>
      <c r="N14" s="303"/>
      <c r="O14" s="305" t="e">
        <f>VLOOKUP(N14,пр.взв.!B1:E46,2,FALSE)</f>
        <v>#N/A</v>
      </c>
      <c r="P14" s="301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3"/>
      <c r="C15" s="342">
        <v>11</v>
      </c>
      <c r="D15" s="340" t="str">
        <f>VLOOKUP(C15,пр.взв.!B7:F38,2,FALSE)</f>
        <v>TASAKI Rina</v>
      </c>
      <c r="E15" s="320" t="str">
        <f>VLOOKUP(C15,пр.взв.!B7:F38,3,FALSE)</f>
        <v>1993, ms</v>
      </c>
      <c r="F15" s="324" t="str">
        <f>VLOOKUP(C15,пр.взв.!B7:F38,4,FALSE)</f>
        <v>JPN</v>
      </c>
      <c r="G15" s="310"/>
      <c r="H15" s="106"/>
      <c r="I15" s="105"/>
      <c r="J15" s="110"/>
      <c r="K15" s="110"/>
      <c r="L15" s="12"/>
      <c r="M15" s="330" t="s">
        <v>81</v>
      </c>
      <c r="N15" s="303">
        <v>7</v>
      </c>
      <c r="O15" s="305" t="str">
        <f>VLOOKUP(N15,пр.взв.!B7:E38,2,FALSE)</f>
        <v>DAVYDOVA Mariana</v>
      </c>
      <c r="P15" s="301" t="str">
        <f>VLOOKUP(N15,пр.взв.!B7:E38,4,FALSE)</f>
        <v>MDA</v>
      </c>
      <c r="Q15" s="87"/>
      <c r="R15" s="87"/>
      <c r="S15" s="87"/>
      <c r="T15" s="87"/>
    </row>
    <row r="16" spans="1:22" ht="12.75" customHeight="1" thickBot="1">
      <c r="A16" s="333"/>
      <c r="C16" s="343"/>
      <c r="D16" s="341">
        <f>пр.взв.!C28</f>
        <v>0</v>
      </c>
      <c r="E16" s="321"/>
      <c r="F16" s="325">
        <f>пр.взв.!E28</f>
        <v>0</v>
      </c>
      <c r="G16" s="107"/>
      <c r="H16" s="105"/>
      <c r="I16" s="311">
        <v>3</v>
      </c>
      <c r="J16" s="112"/>
      <c r="K16" s="110"/>
      <c r="L16" s="12"/>
      <c r="M16" s="330"/>
      <c r="N16" s="303"/>
      <c r="O16" s="305" t="e">
        <f>VLOOKUP(N16,пр.взв.!B1:E48,2,FALSE)</f>
        <v>#N/A</v>
      </c>
      <c r="P16" s="301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3"/>
      <c r="C17" s="335">
        <v>7</v>
      </c>
      <c r="D17" s="337" t="str">
        <f>VLOOKUP(C17,пр.взв.!B7:F38,2,FALSE)</f>
        <v>DAVYDOVA Mariana</v>
      </c>
      <c r="E17" s="322" t="str">
        <f>VLOOKUP(C17,пр.взв.!B7:F38,3,FALSE)</f>
        <v>1985 ms</v>
      </c>
      <c r="F17" s="318" t="str">
        <f>VLOOKUP(C17,пр.взв.!B7:F38,4,FALSE)</f>
        <v>MDA</v>
      </c>
      <c r="G17" s="104"/>
      <c r="H17" s="107"/>
      <c r="I17" s="312"/>
      <c r="J17" s="113"/>
      <c r="K17" s="114"/>
      <c r="L17" s="9"/>
      <c r="M17" s="330" t="s">
        <v>81</v>
      </c>
      <c r="N17" s="302">
        <v>10</v>
      </c>
      <c r="O17" s="304" t="str">
        <f>VLOOKUP(N17,пр.взв.!B7:E38,2,FALSE)</f>
        <v>CIOBANU ANA-MARIA</v>
      </c>
      <c r="P17" s="306" t="str">
        <f>VLOOKUP(N17,пр.взв.!B7:E38,4,FALSE)</f>
        <v>ROU</v>
      </c>
      <c r="Q17" s="87"/>
      <c r="R17" s="87"/>
      <c r="S17" s="87"/>
      <c r="T17" s="87"/>
    </row>
    <row r="18" spans="1:20" ht="12.75" customHeight="1">
      <c r="A18" s="333"/>
      <c r="C18" s="336"/>
      <c r="D18" s="304">
        <f>пр.взв.!C20</f>
        <v>0</v>
      </c>
      <c r="E18" s="323"/>
      <c r="F18" s="319">
        <f>пр.взв.!E20</f>
        <v>0</v>
      </c>
      <c r="G18" s="307">
        <v>7</v>
      </c>
      <c r="H18" s="115"/>
      <c r="I18" s="107"/>
      <c r="J18" s="116"/>
      <c r="K18" s="110"/>
      <c r="L18" s="17"/>
      <c r="M18" s="330"/>
      <c r="N18" s="303"/>
      <c r="O18" s="305" t="e">
        <f>VLOOKUP(N18,пр.взв.!B1:E50,2,FALSE)</f>
        <v>#N/A</v>
      </c>
      <c r="P18" s="301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3"/>
      <c r="C19" s="342">
        <v>15</v>
      </c>
      <c r="D19" s="338"/>
      <c r="E19" s="328"/>
      <c r="F19" s="324"/>
      <c r="G19" s="308"/>
      <c r="H19" s="107"/>
      <c r="I19" s="107"/>
      <c r="J19" s="116"/>
      <c r="K19" s="110"/>
      <c r="L19" s="17"/>
      <c r="M19" s="330" t="s">
        <v>81</v>
      </c>
      <c r="N19" s="303">
        <v>8</v>
      </c>
      <c r="O19" s="305" t="str">
        <f>VLOOKUP(N19,пр.взв.!B7:E38,2,FALSE)</f>
        <v>REPIDA Anna</v>
      </c>
      <c r="P19" s="301" t="str">
        <f>VLOOKUP(N19,пр.взв.!B7:E38,4,FALSE)</f>
        <v>MDA</v>
      </c>
      <c r="Q19" s="87"/>
      <c r="R19" s="87"/>
      <c r="S19" s="87"/>
      <c r="T19" s="87"/>
    </row>
    <row r="20" spans="1:20" ht="12.6" customHeight="1" thickBot="1">
      <c r="A20" s="334"/>
      <c r="C20" s="343"/>
      <c r="D20" s="339"/>
      <c r="E20" s="329"/>
      <c r="F20" s="325"/>
      <c r="G20" s="107"/>
      <c r="H20" s="104"/>
      <c r="I20" s="104"/>
      <c r="J20" s="116"/>
      <c r="K20" s="110"/>
      <c r="L20" s="17"/>
      <c r="M20" s="330"/>
      <c r="N20" s="303"/>
      <c r="O20" s="305" t="e">
        <f>VLOOKUP(N20,пр.взв.!B2:E52,2,FALSE)</f>
        <v>#N/A</v>
      </c>
      <c r="P20" s="301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65"/>
      <c r="D21" s="59"/>
      <c r="E21" s="6"/>
      <c r="F21" s="3"/>
      <c r="G21" s="120"/>
      <c r="H21" s="120"/>
      <c r="I21" s="120"/>
      <c r="J21" s="118"/>
      <c r="K21" s="366">
        <v>1</v>
      </c>
      <c r="M21" s="331" t="s">
        <v>82</v>
      </c>
      <c r="N21" s="303">
        <v>9</v>
      </c>
      <c r="O21" s="305" t="str">
        <f>VLOOKUP(N21,пр.взв.!B7:E38,2,FALSE)</f>
        <v>PRAKAPENKA KATSIARYNA</v>
      </c>
      <c r="P21" s="301" t="str">
        <f>VLOOKUP(N21,пр.взв.!B7:E38,4,FALSE)</f>
        <v>BLR</v>
      </c>
      <c r="Q21" s="87"/>
      <c r="R21" s="87"/>
      <c r="S21" s="87"/>
      <c r="T21" s="87"/>
    </row>
    <row r="22" spans="1:20" ht="12.6" customHeight="1" thickBot="1">
      <c r="C22" s="360"/>
      <c r="D22" s="60"/>
      <c r="G22" s="118"/>
      <c r="H22" s="118"/>
      <c r="I22" s="118"/>
      <c r="J22" s="118"/>
      <c r="K22" s="367"/>
      <c r="L22" s="51"/>
      <c r="M22" s="331"/>
      <c r="N22" s="303"/>
      <c r="O22" s="305" t="e">
        <f>VLOOKUP(N22,пр.взв.!B2:E54,2,FALSE)</f>
        <v>#N/A</v>
      </c>
      <c r="P22" s="301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32" t="s">
        <v>49</v>
      </c>
      <c r="C23" s="335">
        <v>2</v>
      </c>
      <c r="D23" s="337" t="str">
        <f>VLOOKUP(C23,пр.взв.!B7:F38,2,FALSE)</f>
        <v>SHINKARENKO ANASTASIYA</v>
      </c>
      <c r="E23" s="322" t="str">
        <f>VLOOKUP(C23,пр.взв.!B7:F38,3,FALSE)</f>
        <v>1991 msic</v>
      </c>
      <c r="F23" s="318" t="str">
        <f>VLOOKUP(C23,пр.взв.!B7:F38,4,FALSE)</f>
        <v>RUS</v>
      </c>
      <c r="G23" s="104"/>
      <c r="H23" s="50"/>
      <c r="I23" s="50"/>
      <c r="J23" s="50"/>
      <c r="K23" s="111"/>
      <c r="M23" s="330" t="s">
        <v>82</v>
      </c>
      <c r="N23" s="303">
        <v>2</v>
      </c>
      <c r="O23" s="305" t="str">
        <f>VLOOKUP(N23,пр.взв.!B7:E38,2,FALSE)</f>
        <v>SHINKARENKO ANASTASIYA</v>
      </c>
      <c r="P23" s="301" t="str">
        <f>VLOOKUP(N23,пр.взв.!B7:E38,4,FALSE)</f>
        <v>RUS</v>
      </c>
    </row>
    <row r="24" spans="1:20" ht="12.6" customHeight="1">
      <c r="A24" s="333"/>
      <c r="C24" s="336"/>
      <c r="D24" s="304">
        <f>пр.взв.!C10</f>
        <v>0</v>
      </c>
      <c r="E24" s="323"/>
      <c r="F24" s="319"/>
      <c r="G24" s="309">
        <v>10</v>
      </c>
      <c r="H24" s="105"/>
      <c r="I24" s="105"/>
      <c r="J24" s="50"/>
      <c r="K24" s="121"/>
      <c r="M24" s="330"/>
      <c r="N24" s="303"/>
      <c r="O24" s="305" t="e">
        <f>VLOOKUP(N24,пр.взв.!B2:E56,2,FALSE)</f>
        <v>#N/A</v>
      </c>
      <c r="P24" s="301" t="e">
        <f>VLOOKUP(N24,пр.взв.!B5:E56,4,FALSE)</f>
        <v>#N/A</v>
      </c>
    </row>
    <row r="25" spans="1:20" ht="12.6" customHeight="1" thickBot="1">
      <c r="A25" s="333"/>
      <c r="C25" s="342">
        <v>10</v>
      </c>
      <c r="D25" s="340" t="str">
        <f>VLOOKUP(C25,пр.взв.!B7:F38,2,FALSE)</f>
        <v>CIOBANU ANA-MARIA</v>
      </c>
      <c r="E25" s="320">
        <f>VLOOKUP(C25,пр.взв.!B7:F38,3,FALSE)</f>
        <v>1993</v>
      </c>
      <c r="F25" s="324" t="str">
        <f>VLOOKUP(C25,пр.взв.!B7:F38,4,FALSE)</f>
        <v>ROU</v>
      </c>
      <c r="G25" s="310"/>
      <c r="H25" s="106"/>
      <c r="I25" s="105"/>
      <c r="J25" s="50"/>
      <c r="K25" s="121"/>
      <c r="M25" s="363" t="s">
        <v>82</v>
      </c>
      <c r="N25" s="302">
        <v>11</v>
      </c>
      <c r="O25" s="304" t="str">
        <f>VLOOKUP(N25,пр.взв.!B7:E38,2,FALSE)</f>
        <v>TASAKI Rina</v>
      </c>
      <c r="P25" s="306" t="str">
        <f>VLOOKUP(N25,пр.взв.!B7:E40,4,FALSE)</f>
        <v>JPN</v>
      </c>
    </row>
    <row r="26" spans="1:20" ht="12.6" customHeight="1" thickBot="1">
      <c r="A26" s="333"/>
      <c r="C26" s="343"/>
      <c r="D26" s="341">
        <f>пр.взв.!C26</f>
        <v>0</v>
      </c>
      <c r="E26" s="321"/>
      <c r="F26" s="325"/>
      <c r="G26" s="107"/>
      <c r="H26" s="105"/>
      <c r="I26" s="313">
        <v>6</v>
      </c>
      <c r="J26" s="50"/>
      <c r="K26" s="121"/>
      <c r="M26" s="364"/>
      <c r="N26" s="315"/>
      <c r="O26" s="316" t="e">
        <f>VLOOKUP(N26,пр.взв.!B4:E58,2,FALSE)</f>
        <v>#N/A</v>
      </c>
      <c r="P26" s="317" t="e">
        <f>VLOOKUP(N26,пр.взв.!B7:E58,4,FALSE)</f>
        <v>#N/A</v>
      </c>
    </row>
    <row r="27" spans="1:20" ht="12.6" customHeight="1" thickBot="1">
      <c r="A27" s="333"/>
      <c r="C27" s="335">
        <v>6</v>
      </c>
      <c r="D27" s="337" t="str">
        <f>VLOOKUP(C27,пр.взв.!B7:F38,2,FALSE)</f>
        <v>EMELYANENKO Anna</v>
      </c>
      <c r="E27" s="322" t="str">
        <f>VLOOKUP(C27,пр.взв.!B7:F38,3,FALSE)</f>
        <v>1991, ms</v>
      </c>
      <c r="F27" s="318" t="str">
        <f>VLOOKUP(C27,пр.взв.!B7:F38,4,FALSE)</f>
        <v>RUS</v>
      </c>
      <c r="G27" s="104"/>
      <c r="H27" s="105"/>
      <c r="I27" s="314"/>
      <c r="J27" s="108"/>
      <c r="K27" s="110"/>
    </row>
    <row r="28" spans="1:20" ht="12.6" customHeight="1">
      <c r="A28" s="333"/>
      <c r="C28" s="336"/>
      <c r="D28" s="304">
        <f>пр.взв.!C18</f>
        <v>0</v>
      </c>
      <c r="E28" s="323"/>
      <c r="F28" s="319"/>
      <c r="G28" s="307">
        <v>6</v>
      </c>
      <c r="H28" s="109"/>
      <c r="I28" s="105"/>
      <c r="J28" s="110"/>
      <c r="K28" s="110"/>
      <c r="L28" s="12"/>
    </row>
    <row r="29" spans="1:20" ht="12.6" customHeight="1" thickBot="1">
      <c r="A29" s="333"/>
      <c r="C29" s="342">
        <v>14</v>
      </c>
      <c r="D29" s="340"/>
      <c r="E29" s="320"/>
      <c r="F29" s="324"/>
      <c r="G29" s="308"/>
      <c r="H29" s="105"/>
      <c r="I29" s="105"/>
      <c r="J29" s="110"/>
      <c r="K29" s="122"/>
      <c r="L29" s="28"/>
      <c r="M29" s="87"/>
      <c r="N29" s="87"/>
    </row>
    <row r="30" spans="1:20" ht="12.6" customHeight="1" thickBot="1">
      <c r="A30" s="334"/>
      <c r="C30" s="343"/>
      <c r="D30" s="341"/>
      <c r="E30" s="321"/>
      <c r="F30" s="325"/>
      <c r="G30" s="107"/>
      <c r="H30" s="105"/>
      <c r="I30" s="105"/>
      <c r="J30" s="50"/>
      <c r="K30" s="311">
        <v>4</v>
      </c>
      <c r="L30" s="12"/>
      <c r="M30" s="87"/>
      <c r="N30" s="87"/>
    </row>
    <row r="31" spans="1:20" ht="12.6" customHeight="1" thickBot="1">
      <c r="A31" s="332" t="s">
        <v>50</v>
      </c>
      <c r="C31" s="335">
        <v>4</v>
      </c>
      <c r="D31" s="337" t="str">
        <f>VLOOKUP(C31,пр.взв.!B7:F38,2,FALSE)</f>
        <v>OPRYSHKO EKATERINA</v>
      </c>
      <c r="E31" s="322" t="str">
        <f>VLOOKUP(C31,пр.взв.!B7:F38,3,FALSE)</f>
        <v>1990 ms</v>
      </c>
      <c r="F31" s="318" t="str">
        <f>VLOOKUP(C31,пр.взв.!B7:F38,4,FALSE)</f>
        <v>RUS</v>
      </c>
      <c r="G31" s="104"/>
      <c r="H31" s="105"/>
      <c r="I31" s="105"/>
      <c r="J31" s="50"/>
      <c r="K31" s="312"/>
      <c r="L31" s="12"/>
      <c r="M31" s="87"/>
      <c r="N31" s="87"/>
    </row>
    <row r="32" spans="1:20" ht="12.6" customHeight="1">
      <c r="A32" s="333"/>
      <c r="C32" s="336"/>
      <c r="D32" s="304">
        <f>пр.взв.!C14</f>
        <v>0</v>
      </c>
      <c r="E32" s="323"/>
      <c r="F32" s="319"/>
      <c r="G32" s="309">
        <v>4</v>
      </c>
      <c r="H32" s="105"/>
      <c r="I32" s="105"/>
      <c r="J32" s="110"/>
      <c r="K32" s="50"/>
      <c r="L32" s="12"/>
      <c r="M32" s="87"/>
      <c r="N32" s="87"/>
    </row>
    <row r="33" spans="1:18" ht="12.6" customHeight="1" thickBot="1">
      <c r="A33" s="333"/>
      <c r="C33" s="342">
        <v>12</v>
      </c>
      <c r="D33" s="340"/>
      <c r="E33" s="320"/>
      <c r="F33" s="324"/>
      <c r="G33" s="310"/>
      <c r="H33" s="106"/>
      <c r="I33" s="105"/>
      <c r="J33" s="110"/>
      <c r="K33" s="50"/>
      <c r="L33" s="12"/>
      <c r="M33" s="87"/>
      <c r="N33" s="87"/>
    </row>
    <row r="34" spans="1:18" ht="12.6" customHeight="1" thickBot="1">
      <c r="A34" s="333"/>
      <c r="C34" s="343"/>
      <c r="D34" s="341"/>
      <c r="E34" s="321"/>
      <c r="F34" s="325"/>
      <c r="G34" s="107"/>
      <c r="H34" s="105"/>
      <c r="I34" s="311">
        <v>4</v>
      </c>
      <c r="J34" s="112"/>
      <c r="K34" s="50"/>
      <c r="L34" s="12"/>
      <c r="M34" s="87"/>
      <c r="N34" s="87"/>
    </row>
    <row r="35" spans="1:18" ht="12.6" customHeight="1" thickBot="1">
      <c r="A35" s="333"/>
      <c r="C35" s="335">
        <v>8</v>
      </c>
      <c r="D35" s="337" t="str">
        <f>VLOOKUP(C35,пр.взв.!B7:F38,2,FALSE)</f>
        <v>REPIDA Anna</v>
      </c>
      <c r="E35" s="322" t="str">
        <f>VLOOKUP(C35,пр.взв.!B7:F38,3,FALSE)</f>
        <v>1980, ms</v>
      </c>
      <c r="F35" s="318" t="str">
        <f>VLOOKUP(C35,пр.взв.!B7:F38,4,FALSE)</f>
        <v>MDA</v>
      </c>
      <c r="G35" s="104"/>
      <c r="H35" s="107"/>
      <c r="I35" s="312"/>
      <c r="J35" s="113"/>
      <c r="K35" s="113"/>
      <c r="L35" s="9"/>
      <c r="M35" s="87"/>
      <c r="N35" s="87"/>
    </row>
    <row r="36" spans="1:18" ht="14.25" customHeight="1">
      <c r="A36" s="333"/>
      <c r="C36" s="336"/>
      <c r="D36" s="304">
        <f>пр.взв.!C22</f>
        <v>0</v>
      </c>
      <c r="E36" s="323"/>
      <c r="F36" s="319"/>
      <c r="G36" s="307">
        <v>8</v>
      </c>
      <c r="H36" s="115"/>
      <c r="I36" s="107"/>
      <c r="J36" s="116"/>
      <c r="K36" s="50"/>
      <c r="L36" s="12"/>
      <c r="M36" s="69"/>
      <c r="N36" s="69"/>
    </row>
    <row r="37" spans="1:18" ht="13.9" customHeight="1" thickBot="1">
      <c r="A37" s="333"/>
      <c r="C37" s="342">
        <v>16</v>
      </c>
      <c r="D37" s="338"/>
      <c r="E37" s="328"/>
      <c r="F37" s="324"/>
      <c r="G37" s="308"/>
      <c r="H37" s="107"/>
      <c r="I37" s="107"/>
      <c r="J37" s="116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4"/>
      <c r="C38" s="343"/>
      <c r="D38" s="339"/>
      <c r="E38" s="329"/>
      <c r="F38" s="325"/>
      <c r="G38" s="107"/>
      <c r="H38" s="104"/>
      <c r="I38" s="104"/>
      <c r="J38" s="116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4"/>
      <c r="H40" s="124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4"/>
      <c r="H41" s="124"/>
      <c r="I41" s="117" t="str">
        <f>HYPERLINK([1]реквизиты!$A$13)</f>
        <v/>
      </c>
      <c r="J41" s="101"/>
      <c r="P41" s="3"/>
      <c r="Q41" s="55"/>
      <c r="R41" s="3"/>
    </row>
    <row r="42" spans="1:18" ht="15" customHeight="1">
      <c r="A42" s="46" t="str">
        <f>[1]реквизиты!$A$10</f>
        <v>Chief  secretary</v>
      </c>
      <c r="B42" s="56"/>
      <c r="C42" s="52"/>
      <c r="D42" s="52"/>
      <c r="E42" s="125"/>
      <c r="F42" s="124"/>
      <c r="G42" s="124"/>
      <c r="H42" s="124"/>
      <c r="I42" s="100" t="str">
        <f>[1]реквизиты!$G$10</f>
        <v>A. Drokov</v>
      </c>
      <c r="M42" t="str">
        <f>[1]реквизиты!$G$11</f>
        <v>/RUS/</v>
      </c>
      <c r="O42" s="3"/>
      <c r="Q42" s="3"/>
      <c r="R42" s="3"/>
    </row>
    <row r="43" spans="1:18" ht="15.75" customHeight="1">
      <c r="C43" s="126"/>
      <c r="D43" s="124"/>
      <c r="E43" s="124"/>
      <c r="F43" s="124"/>
      <c r="G43" s="127"/>
      <c r="H43" s="127"/>
      <c r="I43" s="7"/>
      <c r="O43" s="3"/>
      <c r="P43" s="103"/>
      <c r="Q43" s="3"/>
      <c r="R43" s="3"/>
    </row>
    <row r="44" spans="1:18">
      <c r="C44" s="7"/>
      <c r="D44" s="7"/>
      <c r="E44" s="7"/>
      <c r="F44" s="7"/>
      <c r="G44" s="7"/>
      <c r="H44" s="7"/>
      <c r="I44" s="7"/>
      <c r="Q44" s="3"/>
      <c r="R44" s="3"/>
    </row>
    <row r="45" spans="1:18">
      <c r="Q45" s="3"/>
      <c r="R45" s="3"/>
    </row>
    <row r="46" spans="1:18"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</sheetData>
  <mergeCells count="133">
    <mergeCell ref="C3:C4"/>
    <mergeCell ref="E5:E6"/>
    <mergeCell ref="C5:C6"/>
    <mergeCell ref="C7:C8"/>
    <mergeCell ref="E7:E8"/>
    <mergeCell ref="D5:D6"/>
    <mergeCell ref="D7:D8"/>
    <mergeCell ref="M5:M6"/>
    <mergeCell ref="M25:M2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  <mergeCell ref="K21:K22"/>
    <mergeCell ref="F27:F28"/>
    <mergeCell ref="F29:F30"/>
    <mergeCell ref="F23:F24"/>
    <mergeCell ref="F25:F26"/>
    <mergeCell ref="F31:F32"/>
    <mergeCell ref="F33:F34"/>
    <mergeCell ref="M23:M24"/>
    <mergeCell ref="E27:E28"/>
    <mergeCell ref="E29:E30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E15:E16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M7:M8"/>
    <mergeCell ref="M9:M10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D11:D12"/>
    <mergeCell ref="F11:F12"/>
    <mergeCell ref="E17:E18"/>
    <mergeCell ref="C17:C18"/>
    <mergeCell ref="C19:C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I8:I9"/>
    <mergeCell ref="G6:G7"/>
    <mergeCell ref="K12:K13"/>
    <mergeCell ref="G10:G11"/>
    <mergeCell ref="E37:E38"/>
    <mergeCell ref="M19:M20"/>
    <mergeCell ref="M15:M16"/>
    <mergeCell ref="M17:M18"/>
    <mergeCell ref="M21:M22"/>
    <mergeCell ref="P11:P12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P21:P22"/>
    <mergeCell ref="P15:P16"/>
    <mergeCell ref="N17:N18"/>
    <mergeCell ref="O17:O18"/>
    <mergeCell ref="P17:P18"/>
    <mergeCell ref="N23:N24"/>
    <mergeCell ref="O23:O24"/>
    <mergeCell ref="P23:P24"/>
    <mergeCell ref="G36:G37"/>
    <mergeCell ref="G32:G33"/>
    <mergeCell ref="I34:I35"/>
    <mergeCell ref="K30:K31"/>
    <mergeCell ref="G28:G29"/>
    <mergeCell ref="I26:I27"/>
    <mergeCell ref="G24:G25"/>
    <mergeCell ref="I16:I17"/>
    <mergeCell ref="G18:G19"/>
    <mergeCell ref="G14:G15"/>
    <mergeCell ref="N25:N26"/>
    <mergeCell ref="O25:O26"/>
    <mergeCell ref="P25:P26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2014-03-26T14:41:20Z</cp:lastPrinted>
  <dcterms:created xsi:type="dcterms:W3CDTF">1996-10-08T23:32:33Z</dcterms:created>
  <dcterms:modified xsi:type="dcterms:W3CDTF">2014-03-26T14:44:08Z</dcterms:modified>
</cp:coreProperties>
</file>