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4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4"/>
  <c r="P32"/>
  <c r="P30"/>
  <c r="P28"/>
  <c r="P26"/>
  <c r="P24"/>
  <c r="P22"/>
  <c r="P20"/>
  <c r="P18"/>
  <c r="P16"/>
  <c r="P14"/>
  <c r="P12"/>
  <c r="P10"/>
  <c r="P8"/>
  <c r="P6"/>
  <c r="O34"/>
  <c r="O32"/>
  <c r="O30"/>
  <c r="O28"/>
  <c r="O26"/>
  <c r="O24"/>
  <c r="O22"/>
  <c r="O20"/>
  <c r="O18"/>
  <c r="O16"/>
  <c r="O14"/>
  <c r="O12"/>
  <c r="O10"/>
  <c r="O8"/>
  <c r="O6"/>
  <c r="D36"/>
  <c r="D34"/>
  <c r="D32"/>
  <c r="D30"/>
  <c r="D28"/>
  <c r="D26"/>
  <c r="D24"/>
  <c r="F20"/>
  <c r="F18"/>
  <c r="F16"/>
  <c r="F14"/>
  <c r="F12"/>
  <c r="F10"/>
  <c r="F8"/>
  <c r="F6"/>
  <c r="D20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18"/>
  <c r="N16"/>
  <c r="N14"/>
  <c r="N12"/>
  <c r="N10"/>
  <c r="N8"/>
  <c r="N6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29"/>
  <c r="F31"/>
  <c r="F33"/>
  <c r="F35"/>
  <c r="E23"/>
  <c r="E25"/>
  <c r="E27"/>
  <c r="E29"/>
  <c r="E31"/>
  <c r="E33"/>
  <c r="E35"/>
  <c r="D23"/>
  <c r="D25"/>
  <c r="D27"/>
  <c r="D29"/>
  <c r="D31"/>
  <c r="D33"/>
  <c r="D35"/>
  <c r="D19"/>
  <c r="F19"/>
  <c r="F15"/>
  <c r="F13"/>
  <c r="F11"/>
  <c r="F9"/>
  <c r="F7"/>
  <c r="E19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18"/>
  <c r="L16"/>
  <c r="L14"/>
  <c r="L12"/>
  <c r="L10"/>
  <c r="L8"/>
  <c r="L6"/>
  <c r="C20"/>
  <c r="C18"/>
  <c r="C16"/>
  <c r="C14"/>
  <c r="C12"/>
  <c r="C10"/>
  <c r="C8"/>
  <c r="C6"/>
  <c r="O29" i="3"/>
  <c r="P29"/>
  <c r="O31"/>
  <c r="P31"/>
  <c r="O33"/>
  <c r="P33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<sst xmlns="http://schemas.openxmlformats.org/spreadsheetml/2006/main" count="226" uniqueCount="83">
  <si>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</si>
  <si>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</si>
  <si>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</si>
  <si>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</si>
  <si>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</si>
  <si>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</si>
  <si>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</si>
  <si>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</si>
  <si>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</si>
  <si>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</si>
  <si>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</si>
  <si>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</si>
  <si>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</si>
  <si>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</si>
  <si>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</si>
  <si>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</si>
  <si>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</si>
  <si>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</si>
  <si>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</si>
  <si>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</si>
  <si>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</si>
  <si>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</si>
  <si>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</si>
  <si>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</si>
  <si>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</si>
  <si>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</si>
  <si>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</si>
  <si>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</si>
  <si>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</si>
  <si>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</si>
  <si>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</si>
  <si>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</si>
  <si>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</si>
  <si>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</si>
  <si>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</si>
  <si>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</si>
  <si>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</si>
  <si>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</si>
  <si>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</si>
  <si>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</si>
  <si>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</si>
  <si>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</si>
  <si>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</si>
  <si>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</si>
  <si>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</si>
  <si>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</si>
  <si>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</si>
  <si>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</si>
  <si>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</si>
  <si>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NURDZHIKOV MEKAN</t>
  </si>
  <si>
    <t>1996 cms</t>
  </si>
  <si>
    <t>TKM</t>
  </si>
  <si>
    <t>BUSEEV VADIM</t>
  </si>
  <si>
    <t>1986 ms</t>
  </si>
  <si>
    <t>RUS</t>
  </si>
  <si>
    <t>CHEORGHIU IULIAN</t>
  </si>
  <si>
    <t>MDA</t>
  </si>
  <si>
    <t>NURYEV YALKYM</t>
  </si>
  <si>
    <t>1988 cms</t>
  </si>
  <si>
    <t>PANTELEEV PAVEL</t>
  </si>
  <si>
    <t>1993 ms</t>
  </si>
  <si>
    <t>OZORBIEV ULANBEK</t>
  </si>
  <si>
    <t>KGZ</t>
  </si>
  <si>
    <t>MAGAMEDOV KURBAN</t>
  </si>
  <si>
    <t>1991 ms</t>
  </si>
  <si>
    <t>SYRBU Mikhail</t>
  </si>
  <si>
    <t>1989, ms</t>
  </si>
  <si>
    <t>BOKIEV BOKHODIR</t>
  </si>
  <si>
    <t>TOLESH ABYLAI</t>
  </si>
  <si>
    <t>KAZ</t>
  </si>
  <si>
    <t>KABILOV RASHID</t>
  </si>
  <si>
    <t>1988 ms</t>
  </si>
  <si>
    <t>LABAZANOV UZAIR</t>
  </si>
  <si>
    <t>1990 ms</t>
  </si>
  <si>
    <t>MAMATIMINOV BEKTUR</t>
  </si>
  <si>
    <t>RAZIN SERGEY</t>
  </si>
  <si>
    <t>1987 ms</t>
  </si>
  <si>
    <t>MERETGELDIEV BEGLI</t>
  </si>
  <si>
    <t>Weight category 62C кg.</t>
  </si>
  <si>
    <t>5-8</t>
  </si>
  <si>
    <t>9-15</t>
  </si>
  <si>
    <t>time</t>
  </si>
  <si>
    <t>free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</si>
</sst>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7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D1" workbookViewId="0">
      <selection activeCell="J1" sqref="J1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2" t="s">
        <v>26</v>
      </c>
      <c r="C1" s="192"/>
      <c r="D1" s="192"/>
      <c r="E1" s="192"/>
      <c r="F1" s="192"/>
      <c r="G1" s="192"/>
      <c r="H1" s="192"/>
      <c r="I1" s="192"/>
      <c r="J1" s="78"/>
      <c r="K1" s="192" t="s">
        <v>26</v>
      </c>
      <c r="L1" s="192"/>
      <c r="M1" s="192"/>
      <c r="N1" s="192"/>
      <c r="O1" s="192"/>
      <c r="P1" s="192"/>
      <c r="Q1" s="192"/>
      <c r="R1" s="192"/>
    </row>
    <row r="2" spans="1:18" ht="15.75" hidden="1">
      <c r="B2" s="178" t="str">
        <f>пр.взв.!A4</f>
        <v>Weight category 62C кg.</v>
      </c>
      <c r="C2" s="179"/>
      <c r="D2" s="179"/>
      <c r="E2" s="179"/>
      <c r="F2" s="179"/>
      <c r="G2" s="179"/>
      <c r="H2" s="179"/>
      <c r="I2" s="179"/>
      <c r="J2" s="79"/>
      <c r="K2" s="178" t="str">
        <f>B2</f>
        <v>Weight category 62C кg.</v>
      </c>
      <c r="L2" s="179"/>
      <c r="M2" s="179"/>
      <c r="N2" s="179"/>
      <c r="O2" s="179"/>
      <c r="P2" s="179"/>
      <c r="Q2" s="179"/>
      <c r="R2" s="179"/>
    </row>
    <row r="3" spans="1:18" ht="16.5" hidden="1" thickBot="1">
      <c r="B3" s="80" t="s">
        <v>21</v>
      </c>
      <c r="C3" s="81" t="s">
        <v>32</v>
      </c>
      <c r="D3" s="82" t="s">
        <v>29</v>
      </c>
      <c r="E3" s="83"/>
      <c r="F3" s="80"/>
      <c r="G3" s="83"/>
      <c r="H3" s="83"/>
      <c r="I3" s="83"/>
      <c r="J3" s="83"/>
      <c r="K3" s="80" t="s">
        <v>28</v>
      </c>
      <c r="L3" s="81" t="s">
        <v>32</v>
      </c>
      <c r="M3" s="82" t="s">
        <v>29</v>
      </c>
      <c r="N3" s="83"/>
      <c r="O3" s="80"/>
      <c r="P3" s="83"/>
      <c r="Q3" s="83"/>
      <c r="R3" s="83"/>
    </row>
    <row r="4" spans="1:18" ht="12.75" hidden="1" customHeight="1">
      <c r="A4" s="153" t="s">
        <v>30</v>
      </c>
      <c r="B4" s="155" t="s">
        <v>4</v>
      </c>
      <c r="C4" s="159" t="s">
        <v>5</v>
      </c>
      <c r="D4" s="159" t="s">
        <v>6</v>
      </c>
      <c r="E4" s="159" t="s">
        <v>13</v>
      </c>
      <c r="F4" s="162" t="s">
        <v>14</v>
      </c>
      <c r="G4" s="163" t="s">
        <v>16</v>
      </c>
      <c r="H4" s="165" t="s">
        <v>17</v>
      </c>
      <c r="I4" s="167" t="s">
        <v>81</v>
      </c>
      <c r="J4" s="153" t="s">
        <v>30</v>
      </c>
      <c r="K4" s="190" t="s">
        <v>4</v>
      </c>
      <c r="L4" s="159" t="s">
        <v>5</v>
      </c>
      <c r="M4" s="159" t="s">
        <v>6</v>
      </c>
      <c r="N4" s="159" t="s">
        <v>13</v>
      </c>
      <c r="O4" s="162" t="s">
        <v>14</v>
      </c>
      <c r="P4" s="163" t="s">
        <v>16</v>
      </c>
      <c r="Q4" s="165" t="s">
        <v>17</v>
      </c>
      <c r="R4" s="167" t="s">
        <v>81</v>
      </c>
    </row>
    <row r="5" spans="1:18" ht="13.5" hidden="1" customHeight="1" thickBot="1">
      <c r="A5" s="154"/>
      <c r="B5" s="156" t="s">
        <v>4</v>
      </c>
      <c r="C5" s="160" t="s">
        <v>5</v>
      </c>
      <c r="D5" s="160" t="s">
        <v>6</v>
      </c>
      <c r="E5" s="160" t="s">
        <v>13</v>
      </c>
      <c r="F5" s="160" t="s">
        <v>14</v>
      </c>
      <c r="G5" s="164"/>
      <c r="H5" s="166"/>
      <c r="I5" s="168" t="s">
        <v>15</v>
      </c>
      <c r="J5" s="154"/>
      <c r="K5" s="191" t="s">
        <v>4</v>
      </c>
      <c r="L5" s="160" t="s">
        <v>5</v>
      </c>
      <c r="M5" s="160" t="s">
        <v>6</v>
      </c>
      <c r="N5" s="160" t="s">
        <v>13</v>
      </c>
      <c r="O5" s="160" t="s">
        <v>14</v>
      </c>
      <c r="P5" s="164"/>
      <c r="Q5" s="166"/>
      <c r="R5" s="168" t="s">
        <v>15</v>
      </c>
    </row>
    <row r="6" spans="1:18" ht="12.75" hidden="1" customHeight="1">
      <c r="A6" s="169">
        <v>1</v>
      </c>
      <c r="B6" s="186">
        <v>1</v>
      </c>
      <c r="C6" s="138" t="str">
        <f>VLOOKUP(B6,пр.взв.!B7:E38,2,FALSE)</f>
        <v>NURDZHIKOV MEKAN</v>
      </c>
      <c r="D6" s="140" t="str">
        <f>VLOOKUP(B6,пр.взв.!B7:F38,3,FALSE)</f>
        <v>1996 cms</v>
      </c>
      <c r="E6" s="140" t="str">
        <f>VLOOKUP(B6,пр.взв.!B7:G38,4,FALSE)</f>
        <v>TKM</v>
      </c>
      <c r="F6" s="145"/>
      <c r="G6" s="148"/>
      <c r="H6" s="149"/>
      <c r="I6" s="147"/>
      <c r="J6" s="131">
        <v>5</v>
      </c>
      <c r="K6" s="186">
        <v>2</v>
      </c>
      <c r="L6" s="138" t="str">
        <f>VLOOKUP(K6,пр.взв.!B7:E38,2,FALSE)</f>
        <v>BUSEEV VADIM</v>
      </c>
      <c r="M6" s="140" t="str">
        <f>VLOOKUP(K6,пр.взв.!B7:F38,3,FALSE)</f>
        <v>1986 ms</v>
      </c>
      <c r="N6" s="140" t="str">
        <f>VLOOKUP(K6,пр.взв.!B7:G38,4,FALSE)</f>
        <v>RUS</v>
      </c>
      <c r="O6" s="145"/>
      <c r="P6" s="148"/>
      <c r="Q6" s="149"/>
      <c r="R6" s="147"/>
    </row>
    <row r="7" spans="1:18" ht="12.75" hidden="1" customHeight="1">
      <c r="A7" s="170"/>
      <c r="B7" s="187"/>
      <c r="C7" s="139"/>
      <c r="D7" s="135"/>
      <c r="E7" s="135"/>
      <c r="F7" s="135"/>
      <c r="G7" s="135"/>
      <c r="H7" s="150"/>
      <c r="I7" s="151"/>
      <c r="J7" s="132"/>
      <c r="K7" s="187"/>
      <c r="L7" s="139"/>
      <c r="M7" s="135"/>
      <c r="N7" s="135"/>
      <c r="O7" s="135"/>
      <c r="P7" s="135"/>
      <c r="Q7" s="150"/>
      <c r="R7" s="151"/>
    </row>
    <row r="8" spans="1:18" ht="12.75" hidden="1" customHeight="1">
      <c r="A8" s="170"/>
      <c r="B8" s="187">
        <v>9</v>
      </c>
      <c r="C8" s="143" t="str">
        <f>VLOOKUP(B8,пр.взв.!B7:E38,2,FALSE)</f>
        <v>BOKIEV BOKHODIR</v>
      </c>
      <c r="D8" s="134">
        <f>VLOOKUP(B8,пр.взв.!B7:F38,3,FALSE)</f>
        <v>1988</v>
      </c>
      <c r="E8" s="134" t="str">
        <f>VLOOKUP(B8,пр.взв.!B7:G38,4,FALSE)</f>
        <v>RUS</v>
      </c>
      <c r="F8" s="144"/>
      <c r="G8" s="144"/>
      <c r="H8" s="146"/>
      <c r="I8" s="146"/>
      <c r="J8" s="132"/>
      <c r="K8" s="187">
        <v>10</v>
      </c>
      <c r="L8" s="143" t="str">
        <f>VLOOKUP(K8,пр.взв.!B7:E38,2,FALSE)</f>
        <v>TOLESH ABYLAI</v>
      </c>
      <c r="M8" s="134" t="str">
        <f>VLOOKUP(K8,пр.взв.!B7:F38,3,FALSE)</f>
        <v>1993 ms</v>
      </c>
      <c r="N8" s="140" t="str">
        <f>VLOOKUP(K8,пр.взв.!B7:G40,4,FALSE)</f>
        <v>KAZ</v>
      </c>
      <c r="O8" s="144"/>
      <c r="P8" s="144"/>
      <c r="Q8" s="146"/>
      <c r="R8" s="146"/>
    </row>
    <row r="9" spans="1:18" ht="13.5" hidden="1" customHeight="1" thickBot="1">
      <c r="A9" s="171"/>
      <c r="B9" s="188"/>
      <c r="C9" s="182"/>
      <c r="D9" s="181"/>
      <c r="E9" s="181"/>
      <c r="F9" s="180"/>
      <c r="G9" s="180"/>
      <c r="H9" s="183"/>
      <c r="I9" s="183"/>
      <c r="J9" s="152"/>
      <c r="K9" s="188"/>
      <c r="L9" s="182"/>
      <c r="M9" s="181"/>
      <c r="N9" s="135"/>
      <c r="O9" s="180"/>
      <c r="P9" s="180"/>
      <c r="Q9" s="183"/>
      <c r="R9" s="183"/>
    </row>
    <row r="10" spans="1:18" ht="12.75" hidden="1" customHeight="1">
      <c r="A10" s="169">
        <v>2</v>
      </c>
      <c r="B10" s="186">
        <v>5</v>
      </c>
      <c r="C10" s="189" t="str">
        <f>VLOOKUP(B10,пр.взв.!B7:E38,2,FALSE)</f>
        <v>PANTELEEV PAVEL</v>
      </c>
      <c r="D10" s="176" t="str">
        <f>VLOOKUP(B10,пр.взв.!B7:F38,3,FALSE)</f>
        <v>1993 ms</v>
      </c>
      <c r="E10" s="176" t="str">
        <f>VLOOKUP(B10,пр.взв.!B7:G38,4,FALSE)</f>
        <v>RUS</v>
      </c>
      <c r="F10" s="172"/>
      <c r="G10" s="174"/>
      <c r="H10" s="175"/>
      <c r="I10" s="176"/>
      <c r="J10" s="131">
        <v>6</v>
      </c>
      <c r="K10" s="186">
        <v>6</v>
      </c>
      <c r="L10" s="189" t="str">
        <f>VLOOKUP(K10,пр.взв.!B7:E38,2,FALSE)</f>
        <v>OZORBIEV ULANBEK</v>
      </c>
      <c r="M10" s="176">
        <f>VLOOKUP(K10,пр.взв.!B7:F38,3,FALSE)</f>
        <v>1986</v>
      </c>
      <c r="N10" s="176" t="str">
        <f>VLOOKUP(K10,пр.взв.!B7:G42,4,FALSE)</f>
        <v>KGZ</v>
      </c>
      <c r="O10" s="172"/>
      <c r="P10" s="174"/>
      <c r="Q10" s="175"/>
      <c r="R10" s="176"/>
    </row>
    <row r="11" spans="1:18" ht="12.75" hidden="1" customHeight="1">
      <c r="A11" s="170"/>
      <c r="B11" s="187"/>
      <c r="C11" s="139"/>
      <c r="D11" s="135"/>
      <c r="E11" s="135"/>
      <c r="F11" s="135"/>
      <c r="G11" s="135"/>
      <c r="H11" s="150"/>
      <c r="I11" s="151"/>
      <c r="J11" s="132"/>
      <c r="K11" s="187"/>
      <c r="L11" s="139"/>
      <c r="M11" s="135"/>
      <c r="N11" s="135"/>
      <c r="O11" s="135"/>
      <c r="P11" s="135"/>
      <c r="Q11" s="150"/>
      <c r="R11" s="151"/>
    </row>
    <row r="12" spans="1:18" ht="12.75" hidden="1" customHeight="1">
      <c r="A12" s="170"/>
      <c r="B12" s="187">
        <v>13</v>
      </c>
      <c r="C12" s="143" t="str">
        <f>VLOOKUP(B12,пр.взв.!B7:E38,2,FALSE)</f>
        <v>MAMATIMINOV BEKTUR</v>
      </c>
      <c r="D12" s="134">
        <f>VLOOKUP(B12,пр.взв.!B7:F38,3,FALSE)</f>
        <v>1995</v>
      </c>
      <c r="E12" s="134" t="str">
        <f>VLOOKUP(B12,пр.взв.!B7:G38,4,FALSE)</f>
        <v>KGZ</v>
      </c>
      <c r="F12" s="144"/>
      <c r="G12" s="144"/>
      <c r="H12" s="146"/>
      <c r="I12" s="146"/>
      <c r="J12" s="132"/>
      <c r="K12" s="187">
        <v>14</v>
      </c>
      <c r="L12" s="143" t="str">
        <f>VLOOKUP(K12,пр.взв.!B7:E38,2,FALSE)</f>
        <v>RAZIN SERGEY</v>
      </c>
      <c r="M12" s="134" t="str">
        <f>VLOOKUP(K12,пр.взв.!B7:F38,3,FALSE)</f>
        <v>1987 ms</v>
      </c>
      <c r="N12" s="134" t="str">
        <f>VLOOKUP(K12,пр.взв.!B7:G44,4,FALSE)</f>
        <v>RUS</v>
      </c>
      <c r="O12" s="144"/>
      <c r="P12" s="144"/>
      <c r="Q12" s="146"/>
      <c r="R12" s="146"/>
    </row>
    <row r="13" spans="1:18" ht="12.75" hidden="1" customHeight="1" thickBot="1">
      <c r="A13" s="171"/>
      <c r="B13" s="188"/>
      <c r="C13" s="182"/>
      <c r="D13" s="181"/>
      <c r="E13" s="181"/>
      <c r="F13" s="180"/>
      <c r="G13" s="180"/>
      <c r="H13" s="183"/>
      <c r="I13" s="183"/>
      <c r="J13" s="152"/>
      <c r="K13" s="188"/>
      <c r="L13" s="182"/>
      <c r="M13" s="181"/>
      <c r="N13" s="181"/>
      <c r="O13" s="180"/>
      <c r="P13" s="180"/>
      <c r="Q13" s="183"/>
      <c r="R13" s="183"/>
    </row>
    <row r="14" spans="1:18" ht="12.75" hidden="1" customHeight="1">
      <c r="A14" s="169">
        <v>3</v>
      </c>
      <c r="B14" s="186">
        <v>3</v>
      </c>
      <c r="C14" s="138" t="str">
        <f>VLOOKUP(B14,пр.взв.!B7:E38,2,FALSE)</f>
        <v>CHEORGHIU IULIAN</v>
      </c>
      <c r="D14" s="140">
        <f>VLOOKUP(B14,пр.взв.!B7:F38,3,FALSE)</f>
        <v>1996</v>
      </c>
      <c r="E14" s="140" t="str">
        <f>VLOOKUP(B14,пр.взв.!B7:G38,4,FALSE)</f>
        <v>MDA</v>
      </c>
      <c r="F14" s="145"/>
      <c r="G14" s="148"/>
      <c r="H14" s="149"/>
      <c r="I14" s="147"/>
      <c r="J14" s="131">
        <v>7</v>
      </c>
      <c r="K14" s="186">
        <v>4</v>
      </c>
      <c r="L14" s="138" t="str">
        <f>VLOOKUP(K14,пр.взв.!B7:E38,2,FALSE)</f>
        <v>NURYEV YALKYM</v>
      </c>
      <c r="M14" s="140" t="str">
        <f>VLOOKUP(K14,пр.взв.!B7:F38,3,FALSE)</f>
        <v>1988 cms</v>
      </c>
      <c r="N14" s="176" t="str">
        <f>VLOOKUP(K14,пр.взв.!B7:G46,4,FALSE)</f>
        <v>TKM</v>
      </c>
      <c r="O14" s="145"/>
      <c r="P14" s="148"/>
      <c r="Q14" s="149"/>
      <c r="R14" s="147"/>
    </row>
    <row r="15" spans="1:18" ht="12.75" hidden="1" customHeight="1">
      <c r="A15" s="170"/>
      <c r="B15" s="187"/>
      <c r="C15" s="139"/>
      <c r="D15" s="135"/>
      <c r="E15" s="135"/>
      <c r="F15" s="135"/>
      <c r="G15" s="135"/>
      <c r="H15" s="150"/>
      <c r="I15" s="151"/>
      <c r="J15" s="132"/>
      <c r="K15" s="187"/>
      <c r="L15" s="139"/>
      <c r="M15" s="135"/>
      <c r="N15" s="135"/>
      <c r="O15" s="135"/>
      <c r="P15" s="135"/>
      <c r="Q15" s="150"/>
      <c r="R15" s="151"/>
    </row>
    <row r="16" spans="1:18" ht="12.75" hidden="1" customHeight="1">
      <c r="A16" s="170"/>
      <c r="B16" s="187">
        <v>11</v>
      </c>
      <c r="C16" s="143" t="str">
        <f>VLOOKUP(B16,пр.взв.!B15:E30,2,FALSE)</f>
        <v>KABILOV RASHID</v>
      </c>
      <c r="D16" s="134" t="str">
        <f>VLOOKUP(B16,пр.взв.!B15:F30,3,FALSE)</f>
        <v>1988 ms</v>
      </c>
      <c r="E16" s="134" t="str">
        <f>VLOOKUP(B16,пр.взв.!B15:G30,4,FALSE)</f>
        <v>KAZ</v>
      </c>
      <c r="F16" s="144"/>
      <c r="G16" s="144"/>
      <c r="H16" s="146"/>
      <c r="I16" s="146"/>
      <c r="J16" s="132"/>
      <c r="K16" s="187">
        <v>12</v>
      </c>
      <c r="L16" s="143" t="str">
        <f>VLOOKUP(K16,пр.взв.!B7:E38,2,FALSE)</f>
        <v>LABAZANOV UZAIR</v>
      </c>
      <c r="M16" s="134" t="str">
        <f>VLOOKUP(K16,пр.взв.!B7:F38,3,FALSE)</f>
        <v>1990 ms</v>
      </c>
      <c r="N16" s="134" t="str">
        <f>VLOOKUP(K16,пр.взв.!B7:G48,4,FALSE)</f>
        <v>RUS</v>
      </c>
      <c r="O16" s="144"/>
      <c r="P16" s="144"/>
      <c r="Q16" s="146"/>
      <c r="R16" s="146"/>
    </row>
    <row r="17" spans="1:18" ht="13.5" hidden="1" customHeight="1" thickBot="1">
      <c r="A17" s="171"/>
      <c r="B17" s="188"/>
      <c r="C17" s="182"/>
      <c r="D17" s="181"/>
      <c r="E17" s="181"/>
      <c r="F17" s="180"/>
      <c r="G17" s="180"/>
      <c r="H17" s="183"/>
      <c r="I17" s="183"/>
      <c r="J17" s="152"/>
      <c r="K17" s="188"/>
      <c r="L17" s="182"/>
      <c r="M17" s="181"/>
      <c r="N17" s="181"/>
      <c r="O17" s="180"/>
      <c r="P17" s="180"/>
      <c r="Q17" s="183"/>
      <c r="R17" s="183"/>
    </row>
    <row r="18" spans="1:18" ht="12.75" hidden="1" customHeight="1">
      <c r="A18" s="169">
        <v>4</v>
      </c>
      <c r="B18" s="186">
        <v>7</v>
      </c>
      <c r="C18" s="138" t="str">
        <f>VLOOKUP(B18,пр.взв.!B15:E30,2,FALSE)</f>
        <v>MAGAMEDOV KURBAN</v>
      </c>
      <c r="D18" s="140" t="str">
        <f>VLOOKUP(B18,пр.взв.!B15:F30,3,FALSE)</f>
        <v>1991 ms</v>
      </c>
      <c r="E18" s="140" t="str">
        <f>VLOOKUP(B18,пр.взв.!B15:G30,4,FALSE)</f>
        <v>RUS</v>
      </c>
      <c r="F18" s="135"/>
      <c r="G18" s="185"/>
      <c r="H18" s="150"/>
      <c r="I18" s="134"/>
      <c r="J18" s="131">
        <v>8</v>
      </c>
      <c r="K18" s="186">
        <v>8</v>
      </c>
      <c r="L18" s="138" t="str">
        <f>VLOOKUP(K18,пр.взв.!B7:E38,2,FALSE)</f>
        <v>SYRBU Mikhail</v>
      </c>
      <c r="M18" s="140" t="str">
        <f>VLOOKUP(K18,пр.взв.!B7:F38,3,FALSE)</f>
        <v>1989, ms</v>
      </c>
      <c r="N18" s="176" t="str">
        <f>VLOOKUP(K18,пр.взв.!B7:G50,4,FALSE)</f>
        <v>MDA</v>
      </c>
      <c r="O18" s="135" t="s">
        <v>82</v>
      </c>
      <c r="P18" s="185"/>
      <c r="Q18" s="150"/>
      <c r="R18" s="134"/>
    </row>
    <row r="19" spans="1:18" ht="12.75" hidden="1" customHeight="1">
      <c r="A19" s="170"/>
      <c r="B19" s="187"/>
      <c r="C19" s="139"/>
      <c r="D19" s="135"/>
      <c r="E19" s="135"/>
      <c r="F19" s="135"/>
      <c r="G19" s="135"/>
      <c r="H19" s="150"/>
      <c r="I19" s="151"/>
      <c r="J19" s="132"/>
      <c r="K19" s="187"/>
      <c r="L19" s="139"/>
      <c r="M19" s="135"/>
      <c r="N19" s="135"/>
      <c r="O19" s="135"/>
      <c r="P19" s="135"/>
      <c r="Q19" s="150"/>
      <c r="R19" s="151"/>
    </row>
    <row r="20" spans="1:18" ht="12.75" hidden="1" customHeight="1">
      <c r="A20" s="170"/>
      <c r="B20" s="187">
        <v>15</v>
      </c>
      <c r="C20" s="143" t="str">
        <f>VLOOKUP(B20,пр.взв.!B7:E38,2,FALSE)</f>
        <v>MERETGELDIEV BEGLI</v>
      </c>
      <c r="D20" s="134">
        <f>VLOOKUP(B20,пр.взв.!B7:F38,3,FALSE)</f>
        <v>1994</v>
      </c>
      <c r="E20" s="134" t="str">
        <f>VLOOKUP(B20,пр.взв.!B7:G38,4,FALSE)</f>
        <v>TKM</v>
      </c>
      <c r="F20" s="144"/>
      <c r="G20" s="144"/>
      <c r="H20" s="146"/>
      <c r="I20" s="146"/>
      <c r="J20" s="132"/>
      <c r="K20" s="187">
        <v>16</v>
      </c>
      <c r="L20" s="143"/>
      <c r="M20" s="134"/>
      <c r="N20" s="134"/>
      <c r="O20" s="144"/>
      <c r="P20" s="144"/>
      <c r="Q20" s="146"/>
      <c r="R20" s="146"/>
    </row>
    <row r="21" spans="1:18" ht="12.75" hidden="1" customHeight="1">
      <c r="A21" s="177"/>
      <c r="B21" s="187"/>
      <c r="C21" s="139"/>
      <c r="D21" s="135"/>
      <c r="E21" s="135"/>
      <c r="F21" s="145"/>
      <c r="G21" s="145"/>
      <c r="H21" s="147"/>
      <c r="I21" s="147"/>
      <c r="J21" s="133"/>
      <c r="K21" s="187"/>
      <c r="L21" s="139"/>
      <c r="M21" s="135"/>
      <c r="N21" s="135"/>
      <c r="O21" s="145"/>
      <c r="P21" s="145"/>
      <c r="Q21" s="147"/>
      <c r="R21" s="147"/>
    </row>
    <row r="22" spans="1:18" ht="22.5" hidden="1" customHeight="1">
      <c r="B22" s="178" t="str">
        <f>B2</f>
        <v>Weight category 62C кg.</v>
      </c>
      <c r="C22" s="179"/>
      <c r="D22" s="179"/>
      <c r="E22" s="179"/>
      <c r="F22" s="179"/>
      <c r="G22" s="179"/>
      <c r="H22" s="179"/>
      <c r="I22" s="179"/>
      <c r="K22" s="178" t="str">
        <f>B22</f>
        <v>Weight category 62C кg.</v>
      </c>
      <c r="L22" s="179"/>
      <c r="M22" s="179"/>
      <c r="N22" s="179"/>
      <c r="O22" s="179"/>
      <c r="P22" s="179"/>
      <c r="Q22" s="179"/>
      <c r="R22" s="179"/>
    </row>
    <row r="23" spans="1:18" ht="16.5" hidden="1" thickBot="1">
      <c r="B23" s="80" t="s">
        <v>21</v>
      </c>
      <c r="C23" s="81" t="s">
        <v>32</v>
      </c>
      <c r="D23" s="82" t="s">
        <v>27</v>
      </c>
      <c r="E23" s="83"/>
      <c r="F23" s="80"/>
      <c r="G23" s="83"/>
      <c r="H23" s="83"/>
      <c r="I23" s="83"/>
      <c r="K23" s="80" t="s">
        <v>28</v>
      </c>
      <c r="L23" s="81" t="s">
        <v>32</v>
      </c>
      <c r="M23" s="82" t="s">
        <v>27</v>
      </c>
      <c r="N23" s="83"/>
      <c r="O23" s="80"/>
      <c r="P23" s="83"/>
      <c r="Q23" s="83"/>
      <c r="R23" s="83"/>
    </row>
    <row r="24" spans="1:18" ht="12.75" hidden="1" customHeight="1">
      <c r="A24" s="153" t="s">
        <v>30</v>
      </c>
      <c r="B24" s="155" t="s">
        <v>4</v>
      </c>
      <c r="C24" s="159" t="s">
        <v>5</v>
      </c>
      <c r="D24" s="159" t="s">
        <v>6</v>
      </c>
      <c r="E24" s="159" t="s">
        <v>13</v>
      </c>
      <c r="F24" s="162" t="s">
        <v>14</v>
      </c>
      <c r="G24" s="163" t="s">
        <v>16</v>
      </c>
      <c r="H24" s="165" t="s">
        <v>17</v>
      </c>
      <c r="I24" s="167" t="s">
        <v>81</v>
      </c>
      <c r="J24" s="153" t="s">
        <v>30</v>
      </c>
      <c r="K24" s="155" t="s">
        <v>4</v>
      </c>
      <c r="L24" s="159" t="s">
        <v>5</v>
      </c>
      <c r="M24" s="159" t="s">
        <v>6</v>
      </c>
      <c r="N24" s="159" t="s">
        <v>13</v>
      </c>
      <c r="O24" s="162" t="s">
        <v>14</v>
      </c>
      <c r="P24" s="163" t="s">
        <v>16</v>
      </c>
      <c r="Q24" s="165" t="s">
        <v>17</v>
      </c>
      <c r="R24" s="167" t="s">
        <v>81</v>
      </c>
    </row>
    <row r="25" spans="1:18" ht="13.5" hidden="1" customHeight="1" thickBot="1">
      <c r="A25" s="154"/>
      <c r="B25" s="156" t="s">
        <v>4</v>
      </c>
      <c r="C25" s="160" t="s">
        <v>5</v>
      </c>
      <c r="D25" s="160" t="s">
        <v>6</v>
      </c>
      <c r="E25" s="160" t="s">
        <v>13</v>
      </c>
      <c r="F25" s="160" t="s">
        <v>14</v>
      </c>
      <c r="G25" s="164"/>
      <c r="H25" s="166"/>
      <c r="I25" s="168" t="s">
        <v>15</v>
      </c>
      <c r="J25" s="154"/>
      <c r="K25" s="156" t="s">
        <v>4</v>
      </c>
      <c r="L25" s="160" t="s">
        <v>5</v>
      </c>
      <c r="M25" s="160" t="s">
        <v>6</v>
      </c>
      <c r="N25" s="160" t="s">
        <v>13</v>
      </c>
      <c r="O25" s="160" t="s">
        <v>14</v>
      </c>
      <c r="P25" s="164"/>
      <c r="Q25" s="166"/>
      <c r="R25" s="168" t="s">
        <v>15</v>
      </c>
    </row>
    <row r="26" spans="1:18" ht="12.75" hidden="1" customHeight="1">
      <c r="A26" s="131">
        <v>9</v>
      </c>
      <c r="B26" s="136">
        <f>пр.хода!G6</f>
        <v>9</v>
      </c>
      <c r="C26" s="138" t="str">
        <f>VLOOKUP(B26,пр.взв.!B7:E38,2,FALSE)</f>
        <v>BOKIEV BOKHODIR</v>
      </c>
      <c r="D26" s="140">
        <f>VLOOKUP(B26,пр.взв.!B7:F50,3,FALSE)</f>
        <v>1988</v>
      </c>
      <c r="E26" s="140" t="str">
        <f>VLOOKUP(B26,пр.взв.!B7:G50,4,FALSE)</f>
        <v>RUS</v>
      </c>
      <c r="F26" s="145"/>
      <c r="G26" s="148"/>
      <c r="H26" s="149"/>
      <c r="I26" s="147"/>
      <c r="J26" s="131">
        <v>11</v>
      </c>
      <c r="K26" s="136">
        <f>пр.хода!G24</f>
        <v>2</v>
      </c>
      <c r="L26" s="138" t="str">
        <f>VLOOKUP(K26,пр.взв.!B7:E50,2,FALSE)</f>
        <v>BUSEEV VADIM</v>
      </c>
      <c r="M26" s="140" t="str">
        <f>VLOOKUP(K26,пр.взв.!B7:F50,3,FALSE)</f>
        <v>1986 ms</v>
      </c>
      <c r="N26" s="176" t="str">
        <f>VLOOKUP(K26,пр.взв.!B7:G58,4,FALSE)</f>
        <v>RUS</v>
      </c>
      <c r="O26" s="145"/>
      <c r="P26" s="148"/>
      <c r="Q26" s="149"/>
      <c r="R26" s="147"/>
    </row>
    <row r="27" spans="1:18" ht="12.75" hidden="1" customHeight="1">
      <c r="A27" s="132"/>
      <c r="B27" s="137"/>
      <c r="C27" s="139"/>
      <c r="D27" s="135"/>
      <c r="E27" s="135"/>
      <c r="F27" s="135"/>
      <c r="G27" s="135"/>
      <c r="H27" s="150"/>
      <c r="I27" s="151"/>
      <c r="J27" s="132"/>
      <c r="K27" s="137"/>
      <c r="L27" s="139"/>
      <c r="M27" s="135"/>
      <c r="N27" s="135"/>
      <c r="O27" s="135"/>
      <c r="P27" s="135"/>
      <c r="Q27" s="150"/>
      <c r="R27" s="151"/>
    </row>
    <row r="28" spans="1:18" ht="12.75" hidden="1" customHeight="1">
      <c r="A28" s="132"/>
      <c r="B28" s="141">
        <f>пр.хода!G10</f>
        <v>5</v>
      </c>
      <c r="C28" s="143" t="str">
        <f>VLOOKUP(B28,пр.взв.!B7:E38,2,FALSE)</f>
        <v>PANTELEEV PAVEL</v>
      </c>
      <c r="D28" s="134" t="str">
        <f>VLOOKUP(B28,пр.взв.!B7:F42,3,FALSE)</f>
        <v>1993 ms</v>
      </c>
      <c r="E28" s="134" t="str">
        <f>VLOOKUP(B28,пр.взв.!B7:G42,4,FALSE)</f>
        <v>RUS</v>
      </c>
      <c r="F28" s="144"/>
      <c r="G28" s="144"/>
      <c r="H28" s="146"/>
      <c r="I28" s="146"/>
      <c r="J28" s="132"/>
      <c r="K28" s="141">
        <f>пр.хода!G28</f>
        <v>14</v>
      </c>
      <c r="L28" s="143" t="str">
        <f>VLOOKUP(K28,пр.взв.!B7:E50,2,FALSE)</f>
        <v>RAZIN SERGEY</v>
      </c>
      <c r="M28" s="134" t="str">
        <f>VLOOKUP(K28,пр.взв.!B7:F50,3,FALSE)</f>
        <v>1987 ms</v>
      </c>
      <c r="N28" s="134" t="str">
        <f>VLOOKUP(K28,пр.взв.!B7:G60,4,FALSE)</f>
        <v>RUS</v>
      </c>
      <c r="O28" s="144"/>
      <c r="P28" s="144"/>
      <c r="Q28" s="146"/>
      <c r="R28" s="146"/>
    </row>
    <row r="29" spans="1:18" ht="13.5" hidden="1" customHeight="1" thickBot="1">
      <c r="A29" s="152"/>
      <c r="B29" s="184"/>
      <c r="C29" s="182"/>
      <c r="D29" s="181"/>
      <c r="E29" s="181"/>
      <c r="F29" s="180"/>
      <c r="G29" s="180"/>
      <c r="H29" s="183"/>
      <c r="I29" s="183"/>
      <c r="J29" s="152"/>
      <c r="K29" s="184"/>
      <c r="L29" s="182"/>
      <c r="M29" s="181"/>
      <c r="N29" s="181"/>
      <c r="O29" s="180"/>
      <c r="P29" s="180"/>
      <c r="Q29" s="183"/>
      <c r="R29" s="183"/>
    </row>
    <row r="30" spans="1:18" ht="12.75" hidden="1" customHeight="1">
      <c r="A30" s="131">
        <v>10</v>
      </c>
      <c r="B30" s="157">
        <f>пр.хода!G14</f>
        <v>3</v>
      </c>
      <c r="C30" s="138" t="str">
        <f>VLOOKUP(B30,пр.взв.!B7:E38,2,FALSE)</f>
        <v>CHEORGHIU IULIAN</v>
      </c>
      <c r="D30" s="140">
        <f>VLOOKUP(B30,пр.взв.!B7:F42,3,FALSE)</f>
        <v>1996</v>
      </c>
      <c r="E30" s="140" t="str">
        <f>VLOOKUP(B30,пр.взв.!B7:G42,4,FALSE)</f>
        <v>MDA</v>
      </c>
      <c r="F30" s="172"/>
      <c r="G30" s="174"/>
      <c r="H30" s="175"/>
      <c r="I30" s="176"/>
      <c r="J30" s="131">
        <v>12</v>
      </c>
      <c r="K30" s="157">
        <f>пр.хода!G32</f>
        <v>12</v>
      </c>
      <c r="L30" s="138" t="str">
        <f>VLOOKUP(K30,пр.взв.!B7:E50,2,FALSE)</f>
        <v>LABAZANOV UZAIR</v>
      </c>
      <c r="M30" s="140" t="str">
        <f>VLOOKUP(K30,пр.взв.!B7:F50,3,FALSE)</f>
        <v>1990 ms</v>
      </c>
      <c r="N30" s="176" t="str">
        <f>VLOOKUP(K30,пр.взв.!B7:G62,4,FALSE)</f>
        <v>RUS</v>
      </c>
      <c r="O30" s="172"/>
      <c r="P30" s="174"/>
      <c r="Q30" s="175"/>
      <c r="R30" s="176"/>
    </row>
    <row r="31" spans="1:18" ht="12.75" hidden="1" customHeight="1">
      <c r="A31" s="132"/>
      <c r="B31" s="173"/>
      <c r="C31" s="139"/>
      <c r="D31" s="135"/>
      <c r="E31" s="135"/>
      <c r="F31" s="135"/>
      <c r="G31" s="135"/>
      <c r="H31" s="150"/>
      <c r="I31" s="151"/>
      <c r="J31" s="132"/>
      <c r="K31" s="173"/>
      <c r="L31" s="139"/>
      <c r="M31" s="135"/>
      <c r="N31" s="135"/>
      <c r="O31" s="135"/>
      <c r="P31" s="135"/>
      <c r="Q31" s="150"/>
      <c r="R31" s="151"/>
    </row>
    <row r="32" spans="1:18" ht="12.75" hidden="1" customHeight="1">
      <c r="A32" s="132"/>
      <c r="B32" s="141">
        <f>пр.хода!G18</f>
        <v>7</v>
      </c>
      <c r="C32" s="143" t="str">
        <f>VLOOKUP(B32,пр.взв.!B7:E38,2,FALSE)</f>
        <v>MAGAMEDOV KURBAN</v>
      </c>
      <c r="D32" s="134" t="str">
        <f>VLOOKUP(B32,пр.взв.!B7:F50,3,FALSE)</f>
        <v>1991 ms</v>
      </c>
      <c r="E32" s="134" t="str">
        <f>VLOOKUP(B32,пр.взв.!B7:G50,4,FALSE)</f>
        <v>RUS</v>
      </c>
      <c r="F32" s="144"/>
      <c r="G32" s="144"/>
      <c r="H32" s="146"/>
      <c r="I32" s="146"/>
      <c r="J32" s="132"/>
      <c r="K32" s="141">
        <f>пр.хода!G36</f>
        <v>8</v>
      </c>
      <c r="L32" s="143" t="str">
        <f>VLOOKUP(K32,пр.взв.!B7:E50,2,FALSE)</f>
        <v>SYRBU Mikhail</v>
      </c>
      <c r="M32" s="134" t="str">
        <f>VLOOKUP(K32,пр.взв.!B7:F50,3,FALSE)</f>
        <v>1989, ms</v>
      </c>
      <c r="N32" s="134" t="str">
        <f>VLOOKUP(K32,пр.взв.!B7:G64,4,FALSE)</f>
        <v>MDA</v>
      </c>
      <c r="O32" s="144"/>
      <c r="P32" s="144"/>
      <c r="Q32" s="146"/>
      <c r="R32" s="146"/>
    </row>
    <row r="33" spans="1:18" ht="12.75" hidden="1" customHeight="1">
      <c r="A33" s="133"/>
      <c r="B33" s="142"/>
      <c r="C33" s="139"/>
      <c r="D33" s="135"/>
      <c r="E33" s="135"/>
      <c r="F33" s="145"/>
      <c r="G33" s="145"/>
      <c r="H33" s="147"/>
      <c r="I33" s="147"/>
      <c r="J33" s="133"/>
      <c r="K33" s="142"/>
      <c r="L33" s="139"/>
      <c r="M33" s="135"/>
      <c r="N33" s="135"/>
      <c r="O33" s="145"/>
      <c r="P33" s="145"/>
      <c r="Q33" s="147"/>
      <c r="R33" s="147"/>
    </row>
    <row r="34" spans="1:18" ht="27.75" customHeight="1">
      <c r="B34" s="178" t="str">
        <f>B22</f>
        <v>Weight category 62C кg.</v>
      </c>
      <c r="C34" s="179"/>
      <c r="D34" s="179"/>
      <c r="E34" s="179"/>
      <c r="F34" s="179"/>
      <c r="G34" s="179"/>
      <c r="H34" s="179"/>
      <c r="I34" s="179"/>
      <c r="K34" s="178" t="str">
        <f>K22</f>
        <v>Weight category 62C кg.</v>
      </c>
      <c r="L34" s="179"/>
      <c r="M34" s="179"/>
      <c r="N34" s="179"/>
      <c r="O34" s="179"/>
      <c r="P34" s="179"/>
      <c r="Q34" s="179"/>
      <c r="R34" s="179"/>
    </row>
    <row r="35" spans="1:18" ht="15">
      <c r="C35" s="161" t="s">
        <v>31</v>
      </c>
      <c r="D35" s="161"/>
      <c r="E35" s="161"/>
      <c r="F35" s="161"/>
      <c r="G35" s="161"/>
      <c r="H35" s="161"/>
      <c r="I35" s="161"/>
      <c r="L35" s="161" t="s">
        <v>31</v>
      </c>
      <c r="M35" s="161"/>
      <c r="N35" s="161"/>
      <c r="O35" s="161"/>
      <c r="P35" s="161"/>
      <c r="Q35" s="161"/>
      <c r="R35" s="161"/>
    </row>
    <row r="36" spans="1:18" ht="16.5" thickBot="1">
      <c r="B36" s="80" t="s">
        <v>21</v>
      </c>
      <c r="C36" s="84"/>
      <c r="D36" s="84"/>
      <c r="E36" s="84"/>
      <c r="F36" s="84"/>
      <c r="G36" s="84"/>
      <c r="H36" s="84"/>
      <c r="I36" s="84"/>
      <c r="K36" s="80" t="s">
        <v>28</v>
      </c>
      <c r="L36" s="84"/>
      <c r="M36" s="84"/>
      <c r="N36" s="84"/>
      <c r="O36" s="84"/>
      <c r="P36" s="84"/>
      <c r="Q36" s="84"/>
      <c r="R36" s="84"/>
    </row>
    <row r="37" spans="1:18" ht="12.75" customHeight="1">
      <c r="A37" s="153" t="s">
        <v>30</v>
      </c>
      <c r="B37" s="157" t="s">
        <v>4</v>
      </c>
      <c r="C37" s="159" t="s">
        <v>5</v>
      </c>
      <c r="D37" s="159" t="s">
        <v>6</v>
      </c>
      <c r="E37" s="159" t="s">
        <v>13</v>
      </c>
      <c r="F37" s="162" t="s">
        <v>14</v>
      </c>
      <c r="G37" s="163" t="s">
        <v>16</v>
      </c>
      <c r="H37" s="165" t="s">
        <v>17</v>
      </c>
      <c r="I37" s="167" t="s">
        <v>81</v>
      </c>
      <c r="J37" s="153" t="s">
        <v>30</v>
      </c>
      <c r="K37" s="157" t="s">
        <v>4</v>
      </c>
      <c r="L37" s="159" t="s">
        <v>5</v>
      </c>
      <c r="M37" s="159" t="s">
        <v>6</v>
      </c>
      <c r="N37" s="159" t="s">
        <v>13</v>
      </c>
      <c r="O37" s="162" t="s">
        <v>14</v>
      </c>
      <c r="P37" s="163" t="s">
        <v>16</v>
      </c>
      <c r="Q37" s="165" t="s">
        <v>17</v>
      </c>
      <c r="R37" s="167" t="s">
        <v>81</v>
      </c>
    </row>
    <row r="38" spans="1:18" ht="13.5" customHeight="1" thickBot="1">
      <c r="A38" s="154"/>
      <c r="B38" s="158" t="s">
        <v>4</v>
      </c>
      <c r="C38" s="160" t="s">
        <v>5</v>
      </c>
      <c r="D38" s="160" t="s">
        <v>6</v>
      </c>
      <c r="E38" s="160" t="s">
        <v>13</v>
      </c>
      <c r="F38" s="160" t="s">
        <v>14</v>
      </c>
      <c r="G38" s="164"/>
      <c r="H38" s="166"/>
      <c r="I38" s="168" t="s">
        <v>15</v>
      </c>
      <c r="J38" s="154"/>
      <c r="K38" s="158" t="s">
        <v>4</v>
      </c>
      <c r="L38" s="160" t="s">
        <v>5</v>
      </c>
      <c r="M38" s="160" t="s">
        <v>6</v>
      </c>
      <c r="N38" s="160" t="s">
        <v>13</v>
      </c>
      <c r="O38" s="160" t="s">
        <v>14</v>
      </c>
      <c r="P38" s="164"/>
      <c r="Q38" s="166"/>
      <c r="R38" s="168" t="s">
        <v>15</v>
      </c>
    </row>
    <row r="39" spans="1:18" ht="12.75" customHeight="1">
      <c r="A39" s="131">
        <v>1</v>
      </c>
      <c r="B39" s="136">
        <f>пр.хода!I8</f>
        <v>5</v>
      </c>
      <c r="C39" s="138" t="str">
        <f>VLOOKUP(B39,пр.взв.!B7:E38,2,FALSE)</f>
        <v>PANTELEEV PAVEL</v>
      </c>
      <c r="D39" s="140" t="str">
        <f>VLOOKUP(B39,пр.взв.!B7:F51,3,FALSE)</f>
        <v>1993 ms</v>
      </c>
      <c r="E39" s="140" t="str">
        <f>VLOOKUP(B39,пр.взв.!B7:G51,4,FALSE)</f>
        <v>RUS</v>
      </c>
      <c r="F39" s="145"/>
      <c r="G39" s="148"/>
      <c r="H39" s="149"/>
      <c r="I39" s="147"/>
      <c r="J39" s="131">
        <v>2</v>
      </c>
      <c r="K39" s="136">
        <f>пр.хода!I26</f>
        <v>2</v>
      </c>
      <c r="L39" s="138" t="str">
        <f>VLOOKUP(K39,пр.взв.!B7:E38,2,FALSE)</f>
        <v>BUSEEV VADIM</v>
      </c>
      <c r="M39" s="140" t="str">
        <f>VLOOKUP(K39,пр.взв.!B7:F59,3,FALSE)</f>
        <v>1986 ms</v>
      </c>
      <c r="N39" s="176" t="str">
        <f>VLOOKUP(K39,пр.взв.!B7:G71,4,FALSE)</f>
        <v>RUS</v>
      </c>
      <c r="O39" s="145"/>
      <c r="P39" s="148"/>
      <c r="Q39" s="149"/>
      <c r="R39" s="147"/>
    </row>
    <row r="40" spans="1:18" ht="12.75" customHeight="1">
      <c r="A40" s="132"/>
      <c r="B40" s="137"/>
      <c r="C40" s="139"/>
      <c r="D40" s="135"/>
      <c r="E40" s="135"/>
      <c r="F40" s="135"/>
      <c r="G40" s="135"/>
      <c r="H40" s="150"/>
      <c r="I40" s="151"/>
      <c r="J40" s="132"/>
      <c r="K40" s="137"/>
      <c r="L40" s="139"/>
      <c r="M40" s="135"/>
      <c r="N40" s="135"/>
      <c r="O40" s="135"/>
      <c r="P40" s="135"/>
      <c r="Q40" s="150"/>
      <c r="R40" s="151"/>
    </row>
    <row r="41" spans="1:18" ht="12.75" customHeight="1">
      <c r="A41" s="132"/>
      <c r="B41" s="141">
        <f>пр.хода!I16</f>
        <v>7</v>
      </c>
      <c r="C41" s="143" t="str">
        <f>VLOOKUP(B41,пр.взв.!B7:E38,2,FALSE)</f>
        <v>MAGAMEDOV KURBAN</v>
      </c>
      <c r="D41" s="134" t="str">
        <f>VLOOKUP(B41,пр.взв.!B7:F59,3,FALSE)</f>
        <v>1991 ms</v>
      </c>
      <c r="E41" s="134" t="str">
        <f>VLOOKUP(B41,пр.взв.!B7:G59,4,FALSE)</f>
        <v>RUS</v>
      </c>
      <c r="F41" s="144"/>
      <c r="G41" s="144"/>
      <c r="H41" s="146"/>
      <c r="I41" s="146"/>
      <c r="J41" s="132"/>
      <c r="K41" s="141">
        <f>пр.хода!I34</f>
        <v>12</v>
      </c>
      <c r="L41" s="143" t="str">
        <f>VLOOKUP(K41,пр.взв.!B7:E38,2,FALSE)</f>
        <v>LABAZANOV UZAIR</v>
      </c>
      <c r="M41" s="134" t="str">
        <f>VLOOKUP(K41,пр.взв.!B7:F59,3,FALSE)</f>
        <v>1990 ms</v>
      </c>
      <c r="N41" s="134" t="str">
        <f>VLOOKUP(K41,пр.взв.!B7:G73,4,FALSE)</f>
        <v>RUS</v>
      </c>
      <c r="O41" s="144"/>
      <c r="P41" s="144"/>
      <c r="Q41" s="146"/>
      <c r="R41" s="146"/>
    </row>
    <row r="42" spans="1:18" ht="12.75" customHeight="1">
      <c r="A42" s="133"/>
      <c r="B42" s="142"/>
      <c r="C42" s="139"/>
      <c r="D42" s="135"/>
      <c r="E42" s="135"/>
      <c r="F42" s="145"/>
      <c r="G42" s="145"/>
      <c r="H42" s="147"/>
      <c r="I42" s="147"/>
      <c r="J42" s="133"/>
      <c r="K42" s="142"/>
      <c r="L42" s="139"/>
      <c r="M42" s="135"/>
      <c r="N42" s="135"/>
      <c r="O42" s="145"/>
      <c r="P42" s="145"/>
      <c r="Q42" s="147"/>
      <c r="R42" s="147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7" t="s">
        <v>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24.75" customHeight="1">
      <c r="A2" s="197" t="str">
        <f>HYPERLINK([1]реквизиты!$A$2)</f>
        <v>World Cup stage “Memorial A. Kharlampiev” (M&amp;W, M combat sambo)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7.75" customHeight="1">
      <c r="A3" s="199" t="str">
        <f>пр.взв.!A4</f>
        <v>Weight category 62C кg.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27.75" hidden="1" customHeight="1" thickBot="1">
      <c r="A4" s="201" t="s">
        <v>48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26.25" hidden="1" thickBot="1">
      <c r="A5" s="59" t="s">
        <v>11</v>
      </c>
      <c r="B5" s="60" t="s">
        <v>4</v>
      </c>
      <c r="C5" s="61" t="s">
        <v>12</v>
      </c>
      <c r="D5" s="60" t="s">
        <v>5</v>
      </c>
      <c r="E5" s="62" t="s">
        <v>6</v>
      </c>
      <c r="F5" s="58" t="s">
        <v>13</v>
      </c>
      <c r="G5" s="63" t="s">
        <v>37</v>
      </c>
      <c r="H5" s="63" t="s">
        <v>16</v>
      </c>
      <c r="I5" s="63" t="s">
        <v>17</v>
      </c>
      <c r="J5" s="61" t="s">
        <v>38</v>
      </c>
      <c r="K5" s="63" t="s">
        <v>18</v>
      </c>
    </row>
    <row r="6" spans="1:11" ht="20.100000000000001" hidden="1" customHeight="1">
      <c r="A6" s="210"/>
      <c r="B6" s="204" t="e">
        <f>пр.хода!#REF!</f>
        <v>#REF!</v>
      </c>
      <c r="C6" s="206" t="s">
        <v>19</v>
      </c>
      <c r="D6" s="208" t="e">
        <f>VLOOKUP(B6,пр.взв.!C7:E38,2,FALSE)</f>
        <v>#REF!</v>
      </c>
      <c r="E6" s="195" t="e">
        <f>VLOOKUP(B6,пр.взв.!B7:E38,3,FALSE)</f>
        <v>#REF!</v>
      </c>
      <c r="F6" s="153" t="e">
        <f>VLOOKUP(B6,пр.взв.!B7:E38,4,FALSE)</f>
        <v>#REF!</v>
      </c>
      <c r="G6" s="193"/>
      <c r="H6" s="202"/>
      <c r="I6" s="193"/>
      <c r="J6" s="202"/>
      <c r="K6" s="64" t="s">
        <v>20</v>
      </c>
    </row>
    <row r="7" spans="1:11" ht="20.100000000000001" hidden="1" customHeight="1" thickBot="1">
      <c r="A7" s="211"/>
      <c r="B7" s="205"/>
      <c r="C7" s="207"/>
      <c r="D7" s="209"/>
      <c r="E7" s="196"/>
      <c r="F7" s="154"/>
      <c r="G7" s="194"/>
      <c r="H7" s="203"/>
      <c r="I7" s="194"/>
      <c r="J7" s="203"/>
      <c r="K7" s="65" t="s">
        <v>21</v>
      </c>
    </row>
    <row r="8" spans="1:11" ht="20.100000000000001" hidden="1" customHeight="1">
      <c r="A8" s="211"/>
      <c r="B8" s="204" t="e">
        <f>пр.хода!#REF!</f>
        <v>#REF!</v>
      </c>
      <c r="C8" s="213" t="s">
        <v>22</v>
      </c>
      <c r="D8" s="215" t="e">
        <f>VLOOKUP(B8,пр.взв.!B7:E38,2,FALSE)</f>
        <v>#REF!</v>
      </c>
      <c r="E8" s="195" t="e">
        <f>VLOOKUP(B8,пр.взв.!B7:E38,3,FALSE)</f>
        <v>#REF!</v>
      </c>
      <c r="F8" s="195" t="e">
        <f>VLOOKUP(B8,пр.взв.!B7:F38,4,FALSE)</f>
        <v>#REF!</v>
      </c>
      <c r="G8" s="217"/>
      <c r="H8" s="202"/>
      <c r="I8" s="193"/>
      <c r="J8" s="202"/>
      <c r="K8" s="65" t="s">
        <v>23</v>
      </c>
    </row>
    <row r="9" spans="1:11" ht="20.100000000000001" hidden="1" customHeight="1" thickBot="1">
      <c r="A9" s="212"/>
      <c r="B9" s="205"/>
      <c r="C9" s="214"/>
      <c r="D9" s="216"/>
      <c r="E9" s="196"/>
      <c r="F9" s="196"/>
      <c r="G9" s="194"/>
      <c r="H9" s="203"/>
      <c r="I9" s="194"/>
      <c r="J9" s="203"/>
      <c r="K9" s="66"/>
    </row>
    <row r="10" spans="1:11" hidden="1">
      <c r="A10" s="67"/>
      <c r="B10" s="67"/>
      <c r="C10" s="68"/>
      <c r="D10" s="67"/>
      <c r="E10" s="69"/>
      <c r="F10" s="67"/>
      <c r="G10" s="67"/>
      <c r="H10" s="67"/>
      <c r="I10" s="67"/>
      <c r="J10" s="67"/>
      <c r="K10" s="67"/>
    </row>
    <row r="11" spans="1:11" ht="15.75" hidden="1">
      <c r="A11" s="71"/>
      <c r="B11" s="72"/>
      <c r="C11" s="73"/>
      <c r="D11" s="73"/>
      <c r="E11" s="73"/>
      <c r="F11" s="74"/>
      <c r="G11" s="72"/>
      <c r="H11" s="72"/>
      <c r="I11" s="75"/>
      <c r="J11" s="76"/>
      <c r="K11" s="67"/>
    </row>
    <row r="12" spans="1:11" ht="16.5" thickBot="1">
      <c r="A12" s="219" t="s">
        <v>24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ht="26.25" thickBot="1">
      <c r="A13" s="70" t="s">
        <v>11</v>
      </c>
      <c r="B13" s="60" t="s">
        <v>4</v>
      </c>
      <c r="C13" s="61" t="s">
        <v>12</v>
      </c>
      <c r="D13" s="60" t="s">
        <v>5</v>
      </c>
      <c r="E13" s="62" t="s">
        <v>6</v>
      </c>
      <c r="F13" s="58" t="s">
        <v>13</v>
      </c>
      <c r="G13" s="63" t="s">
        <v>37</v>
      </c>
      <c r="H13" s="63" t="s">
        <v>16</v>
      </c>
      <c r="I13" s="63" t="s">
        <v>17</v>
      </c>
      <c r="J13" s="61" t="s">
        <v>38</v>
      </c>
      <c r="K13" s="63" t="s">
        <v>18</v>
      </c>
    </row>
    <row r="14" spans="1:11" ht="20.100000000000001" customHeight="1">
      <c r="A14" s="210"/>
      <c r="B14" s="204">
        <f>пр.хода!$K$12</f>
        <v>5</v>
      </c>
      <c r="C14" s="206" t="s">
        <v>19</v>
      </c>
      <c r="D14" s="208" t="str">
        <f>VLOOKUP(B14,пр.взв.!B7:E38,2,FALSE)</f>
        <v>PANTELEEV PAVEL</v>
      </c>
      <c r="E14" s="195" t="str">
        <f>VLOOKUP(B14,пр.взв.!B7:E38,3,FALSE)</f>
        <v>1993 ms</v>
      </c>
      <c r="F14" s="153" t="str">
        <f>VLOOKUP(B14,пр.взв.!B7:E38,4,FALSE)</f>
        <v>RUS</v>
      </c>
      <c r="G14" s="193"/>
      <c r="H14" s="202"/>
      <c r="I14" s="193"/>
      <c r="J14" s="202"/>
      <c r="K14" s="64" t="s">
        <v>20</v>
      </c>
    </row>
    <row r="15" spans="1:11" ht="20.100000000000001" customHeight="1" thickBot="1">
      <c r="A15" s="211"/>
      <c r="B15" s="205"/>
      <c r="C15" s="207"/>
      <c r="D15" s="209"/>
      <c r="E15" s="196"/>
      <c r="F15" s="154"/>
      <c r="G15" s="194"/>
      <c r="H15" s="203"/>
      <c r="I15" s="194"/>
      <c r="J15" s="203"/>
      <c r="K15" s="65" t="s">
        <v>21</v>
      </c>
    </row>
    <row r="16" spans="1:11" ht="20.100000000000001" customHeight="1">
      <c r="A16" s="211"/>
      <c r="B16" s="204">
        <f>пр.хода!$K$30</f>
        <v>2</v>
      </c>
      <c r="C16" s="213" t="s">
        <v>22</v>
      </c>
      <c r="D16" s="208" t="str">
        <f>VLOOKUP(B16,пр.взв.!B7:E38,2,FALSE)</f>
        <v>BUSEEV VADIM</v>
      </c>
      <c r="E16" s="153" t="str">
        <f>VLOOKUP(B16,пр.взв.!B7:E38,3,FALSE)</f>
        <v>1986 ms</v>
      </c>
      <c r="F16" s="195" t="str">
        <f>VLOOKUP(B16,пр.взв.!B7:E38,4,FALSE)</f>
        <v>RUS</v>
      </c>
      <c r="G16" s="217"/>
      <c r="H16" s="202"/>
      <c r="I16" s="193"/>
      <c r="J16" s="202"/>
      <c r="K16" s="65" t="s">
        <v>23</v>
      </c>
    </row>
    <row r="17" spans="1:11" ht="20.100000000000001" customHeight="1" thickBot="1">
      <c r="A17" s="212"/>
      <c r="B17" s="205"/>
      <c r="C17" s="214"/>
      <c r="D17" s="209"/>
      <c r="E17" s="154"/>
      <c r="F17" s="196"/>
      <c r="G17" s="194"/>
      <c r="H17" s="203"/>
      <c r="I17" s="194"/>
      <c r="J17" s="203"/>
      <c r="K17" s="66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7"/>
      <c r="H19" s="218" t="str">
        <f>[1]реквизиты!$G$8</f>
        <v>R. Baboyan</v>
      </c>
      <c r="I19" s="218"/>
      <c r="J19" s="218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98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8" t="str">
        <f>[1]реквизиты!$G$10</f>
        <v>A. Drokov</v>
      </c>
      <c r="I21" s="218"/>
      <c r="J21" s="218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A4" sqref="A4:F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2" t="s">
        <v>10</v>
      </c>
      <c r="B1" s="222"/>
      <c r="C1" s="222"/>
      <c r="D1" s="222"/>
      <c r="E1" s="222"/>
      <c r="F1" s="222"/>
    </row>
    <row r="2" spans="1:6" ht="35.25" customHeight="1">
      <c r="A2" s="221" t="str">
        <f>HYPERLINK([1]реквизиты!$A$2)</f>
        <v>World Cup stage “Memorial A. Kharlampiev” (M&amp;W, M combat sambo)</v>
      </c>
      <c r="B2" s="221"/>
      <c r="C2" s="221"/>
      <c r="D2" s="221"/>
      <c r="E2" s="221"/>
      <c r="F2" s="221"/>
    </row>
    <row r="3" spans="1:6" ht="23.25" customHeight="1">
      <c r="A3" s="223" t="str">
        <f>HYPERLINK([1]реквизиты!$A$3)</f>
        <v xml:space="preserve">24 - 27 March 2014            Moscow (Russia)     </v>
      </c>
      <c r="B3" s="223"/>
      <c r="C3" s="223"/>
      <c r="D3" s="223"/>
      <c r="E3" s="223"/>
      <c r="F3" s="223"/>
    </row>
    <row r="4" spans="1:6" ht="27.75" customHeight="1" thickBot="1">
      <c r="A4" s="220" t="s">
        <v>78</v>
      </c>
      <c r="B4" s="220"/>
      <c r="C4" s="220"/>
      <c r="D4" s="220"/>
      <c r="E4" s="220"/>
      <c r="F4" s="220"/>
    </row>
    <row r="5" spans="1:6" ht="12.75" customHeight="1">
      <c r="A5" s="249" t="s">
        <v>9</v>
      </c>
      <c r="B5" s="252" t="s">
        <v>4</v>
      </c>
      <c r="C5" s="249" t="s">
        <v>5</v>
      </c>
      <c r="D5" s="249" t="s">
        <v>33</v>
      </c>
      <c r="E5" s="249" t="s">
        <v>7</v>
      </c>
      <c r="F5" s="249" t="s">
        <v>8</v>
      </c>
    </row>
    <row r="6" spans="1:6" ht="12.75" customHeight="1" thickBot="1">
      <c r="A6" s="250" t="s">
        <v>9</v>
      </c>
      <c r="B6" s="253"/>
      <c r="C6" s="250" t="s">
        <v>5</v>
      </c>
      <c r="D6" s="250" t="s">
        <v>6</v>
      </c>
      <c r="E6" s="250" t="s">
        <v>7</v>
      </c>
      <c r="F6" s="250" t="s">
        <v>8</v>
      </c>
    </row>
    <row r="7" spans="1:6" ht="13.15" customHeight="1">
      <c r="A7" s="251"/>
      <c r="B7" s="231">
        <v>1</v>
      </c>
      <c r="C7" s="239" t="s">
        <v>49</v>
      </c>
      <c r="D7" s="227" t="s">
        <v>50</v>
      </c>
      <c r="E7" s="227" t="s">
        <v>51</v>
      </c>
      <c r="F7" s="254"/>
    </row>
    <row r="8" spans="1:6" ht="13.15" customHeight="1">
      <c r="A8" s="248"/>
      <c r="B8" s="231"/>
      <c r="C8" s="239"/>
      <c r="D8" s="227"/>
      <c r="E8" s="227"/>
      <c r="F8" s="247"/>
    </row>
    <row r="9" spans="1:6" ht="12.75" customHeight="1">
      <c r="A9" s="226"/>
      <c r="B9" s="231">
        <v>2</v>
      </c>
      <c r="C9" s="239" t="s">
        <v>52</v>
      </c>
      <c r="D9" s="227" t="s">
        <v>53</v>
      </c>
      <c r="E9" s="227" t="s">
        <v>54</v>
      </c>
      <c r="F9" s="224"/>
    </row>
    <row r="10" spans="1:6" ht="13.15" customHeight="1">
      <c r="A10" s="226"/>
      <c r="B10" s="231"/>
      <c r="C10" s="239"/>
      <c r="D10" s="227"/>
      <c r="E10" s="227"/>
      <c r="F10" s="224"/>
    </row>
    <row r="11" spans="1:6" ht="15" customHeight="1">
      <c r="A11" s="226"/>
      <c r="B11" s="231">
        <v>3</v>
      </c>
      <c r="C11" s="239" t="s">
        <v>55</v>
      </c>
      <c r="D11" s="227">
        <v>1996</v>
      </c>
      <c r="E11" s="227" t="s">
        <v>56</v>
      </c>
      <c r="F11" s="224"/>
    </row>
    <row r="12" spans="1:6" ht="13.15" customHeight="1">
      <c r="A12" s="226"/>
      <c r="B12" s="231"/>
      <c r="C12" s="239"/>
      <c r="D12" s="227"/>
      <c r="E12" s="227"/>
      <c r="F12" s="224"/>
    </row>
    <row r="13" spans="1:6" ht="15" customHeight="1">
      <c r="A13" s="226"/>
      <c r="B13" s="228">
        <v>4</v>
      </c>
      <c r="C13" s="229" t="s">
        <v>57</v>
      </c>
      <c r="D13" s="227" t="s">
        <v>58</v>
      </c>
      <c r="E13" s="227" t="s">
        <v>51</v>
      </c>
      <c r="F13" s="224"/>
    </row>
    <row r="14" spans="1:6" ht="15" customHeight="1">
      <c r="A14" s="226"/>
      <c r="B14" s="228"/>
      <c r="C14" s="229"/>
      <c r="D14" s="227"/>
      <c r="E14" s="227"/>
      <c r="F14" s="224"/>
    </row>
    <row r="15" spans="1:6" ht="15.75" customHeight="1">
      <c r="A15" s="226"/>
      <c r="B15" s="231">
        <v>5</v>
      </c>
      <c r="C15" s="238" t="s">
        <v>59</v>
      </c>
      <c r="D15" s="227" t="s">
        <v>60</v>
      </c>
      <c r="E15" s="227" t="s">
        <v>54</v>
      </c>
      <c r="F15" s="224"/>
    </row>
    <row r="16" spans="1:6" ht="13.15" customHeight="1">
      <c r="A16" s="226"/>
      <c r="B16" s="232"/>
      <c r="C16" s="238"/>
      <c r="D16" s="227"/>
      <c r="E16" s="227"/>
      <c r="F16" s="224"/>
    </row>
    <row r="17" spans="1:6" ht="15" customHeight="1">
      <c r="A17" s="226"/>
      <c r="B17" s="228">
        <v>6</v>
      </c>
      <c r="C17" s="229" t="s">
        <v>61</v>
      </c>
      <c r="D17" s="227">
        <v>1986</v>
      </c>
      <c r="E17" s="227" t="s">
        <v>62</v>
      </c>
      <c r="F17" s="224"/>
    </row>
    <row r="18" spans="1:6" ht="13.15" customHeight="1">
      <c r="A18" s="226"/>
      <c r="B18" s="230"/>
      <c r="C18" s="229"/>
      <c r="D18" s="227"/>
      <c r="E18" s="227"/>
      <c r="F18" s="224"/>
    </row>
    <row r="19" spans="1:6" ht="15" customHeight="1">
      <c r="A19" s="226"/>
      <c r="B19" s="231">
        <v>7</v>
      </c>
      <c r="C19" s="239" t="s">
        <v>63</v>
      </c>
      <c r="D19" s="227" t="s">
        <v>64</v>
      </c>
      <c r="E19" s="227" t="s">
        <v>54</v>
      </c>
      <c r="F19" s="224"/>
    </row>
    <row r="20" spans="1:6" ht="13.15" customHeight="1">
      <c r="A20" s="226"/>
      <c r="B20" s="236"/>
      <c r="C20" s="239"/>
      <c r="D20" s="227"/>
      <c r="E20" s="227"/>
      <c r="F20" s="224"/>
    </row>
    <row r="21" spans="1:6" ht="15" customHeight="1">
      <c r="A21" s="226"/>
      <c r="B21" s="231">
        <v>8</v>
      </c>
      <c r="C21" s="239" t="s">
        <v>65</v>
      </c>
      <c r="D21" s="227" t="s">
        <v>66</v>
      </c>
      <c r="E21" s="227" t="s">
        <v>56</v>
      </c>
      <c r="F21" s="224"/>
    </row>
    <row r="22" spans="1:6" ht="13.15" customHeight="1">
      <c r="A22" s="226"/>
      <c r="B22" s="236"/>
      <c r="C22" s="239"/>
      <c r="D22" s="227"/>
      <c r="E22" s="227"/>
      <c r="F22" s="224"/>
    </row>
    <row r="23" spans="1:6" ht="15" customHeight="1">
      <c r="A23" s="248"/>
      <c r="B23" s="231">
        <v>9</v>
      </c>
      <c r="C23" s="238" t="s">
        <v>67</v>
      </c>
      <c r="D23" s="227">
        <v>1988</v>
      </c>
      <c r="E23" s="227" t="s">
        <v>54</v>
      </c>
      <c r="F23" s="246"/>
    </row>
    <row r="24" spans="1:6" ht="13.15" customHeight="1">
      <c r="A24" s="248"/>
      <c r="B24" s="236"/>
      <c r="C24" s="238"/>
      <c r="D24" s="227"/>
      <c r="E24" s="227"/>
      <c r="F24" s="247"/>
    </row>
    <row r="25" spans="1:6" ht="15" customHeight="1">
      <c r="A25" s="226"/>
      <c r="B25" s="231">
        <v>10</v>
      </c>
      <c r="C25" s="239" t="s">
        <v>68</v>
      </c>
      <c r="D25" s="227" t="s">
        <v>60</v>
      </c>
      <c r="E25" s="227" t="s">
        <v>69</v>
      </c>
      <c r="F25" s="224"/>
    </row>
    <row r="26" spans="1:6" ht="13.15" customHeight="1">
      <c r="A26" s="226"/>
      <c r="B26" s="236"/>
      <c r="C26" s="239"/>
      <c r="D26" s="227"/>
      <c r="E26" s="227"/>
      <c r="F26" s="224"/>
    </row>
    <row r="27" spans="1:6" ht="15" customHeight="1">
      <c r="A27" s="226"/>
      <c r="B27" s="231">
        <v>11</v>
      </c>
      <c r="C27" s="239" t="s">
        <v>70</v>
      </c>
      <c r="D27" s="227" t="s">
        <v>71</v>
      </c>
      <c r="E27" s="227" t="s">
        <v>69</v>
      </c>
      <c r="F27" s="224"/>
    </row>
    <row r="28" spans="1:6" ht="13.15" customHeight="1">
      <c r="A28" s="226"/>
      <c r="B28" s="236"/>
      <c r="C28" s="239"/>
      <c r="D28" s="227"/>
      <c r="E28" s="227"/>
      <c r="F28" s="224"/>
    </row>
    <row r="29" spans="1:6" ht="15" customHeight="1">
      <c r="A29" s="226"/>
      <c r="B29" s="231">
        <v>12</v>
      </c>
      <c r="C29" s="239" t="s">
        <v>72</v>
      </c>
      <c r="D29" s="227" t="s">
        <v>73</v>
      </c>
      <c r="E29" s="227" t="s">
        <v>54</v>
      </c>
      <c r="F29" s="224"/>
    </row>
    <row r="30" spans="1:6" ht="13.15" customHeight="1">
      <c r="A30" s="226"/>
      <c r="B30" s="236"/>
      <c r="C30" s="239"/>
      <c r="D30" s="227"/>
      <c r="E30" s="227"/>
      <c r="F30" s="224"/>
    </row>
    <row r="31" spans="1:6" ht="15" customHeight="1">
      <c r="A31" s="226"/>
      <c r="B31" s="231">
        <v>13</v>
      </c>
      <c r="C31" s="238" t="s">
        <v>74</v>
      </c>
      <c r="D31" s="227">
        <v>1995</v>
      </c>
      <c r="E31" s="227" t="s">
        <v>62</v>
      </c>
      <c r="F31" s="224"/>
    </row>
    <row r="32" spans="1:6" ht="15.75" customHeight="1">
      <c r="A32" s="226"/>
      <c r="B32" s="237"/>
      <c r="C32" s="238"/>
      <c r="D32" s="227"/>
      <c r="E32" s="227"/>
      <c r="F32" s="224"/>
    </row>
    <row r="33" spans="1:6" ht="15" customHeight="1">
      <c r="A33" s="226"/>
      <c r="B33" s="231">
        <v>14</v>
      </c>
      <c r="C33" s="229" t="s">
        <v>75</v>
      </c>
      <c r="D33" s="227" t="s">
        <v>76</v>
      </c>
      <c r="E33" s="227" t="s">
        <v>54</v>
      </c>
      <c r="F33" s="224"/>
    </row>
    <row r="34" spans="1:6" ht="13.15" customHeight="1">
      <c r="A34" s="226"/>
      <c r="B34" s="231"/>
      <c r="C34" s="239"/>
      <c r="D34" s="227"/>
      <c r="E34" s="227"/>
      <c r="F34" s="224"/>
    </row>
    <row r="35" spans="1:6" ht="15" customHeight="1">
      <c r="A35" s="226"/>
      <c r="B35" s="231">
        <v>15</v>
      </c>
      <c r="C35" s="239" t="s">
        <v>77</v>
      </c>
      <c r="D35" s="227">
        <v>1994</v>
      </c>
      <c r="E35" s="227" t="s">
        <v>51</v>
      </c>
      <c r="F35" s="224"/>
    </row>
    <row r="36" spans="1:6" ht="13.15" customHeight="1">
      <c r="A36" s="226"/>
      <c r="B36" s="231"/>
      <c r="C36" s="239"/>
      <c r="D36" s="227"/>
      <c r="E36" s="227"/>
      <c r="F36" s="224"/>
    </row>
    <row r="37" spans="1:6" ht="15" customHeight="1">
      <c r="A37" s="226"/>
      <c r="B37" s="240">
        <v>16</v>
      </c>
      <c r="C37" s="242"/>
      <c r="D37" s="234"/>
      <c r="E37" s="244"/>
      <c r="F37" s="224"/>
    </row>
    <row r="38" spans="1:6" ht="13.15" customHeight="1" thickBot="1">
      <c r="A38" s="233"/>
      <c r="B38" s="241" t="s">
        <v>42</v>
      </c>
      <c r="C38" s="243"/>
      <c r="D38" s="235"/>
      <c r="E38" s="245"/>
      <c r="F38" s="225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72" t="str">
        <f>пр.хода!K1</f>
        <v>World Cup stage “Memorial A. Kharlampiev” (M&amp;W, M combat sambo)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43"/>
      <c r="M1" s="43"/>
      <c r="N1" s="43"/>
      <c r="O1" s="43"/>
      <c r="P1" s="43"/>
    </row>
    <row r="2" spans="1:19" ht="12.75" customHeight="1">
      <c r="A2" s="273" t="str">
        <f>пр.хода!K2</f>
        <v xml:space="preserve">24 - 27 March 2014            Moscow (Russia)     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44"/>
      <c r="M2" s="44"/>
      <c r="N2" s="44"/>
      <c r="O2" s="44"/>
      <c r="P2" s="44"/>
      <c r="S2" s="8"/>
    </row>
    <row r="3" spans="1:19" ht="15.75">
      <c r="A3" s="274" t="str">
        <f>HYPERLINK(пр.взв.!A4)</f>
        <v>Weight category 62C кg.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45"/>
    </row>
    <row r="4" spans="1:19" ht="16.5" thickBot="1">
      <c r="A4" s="276" t="s">
        <v>0</v>
      </c>
      <c r="B4" s="276"/>
      <c r="C4" s="4"/>
    </row>
    <row r="5" spans="1:19" ht="12.75" customHeight="1" thickBot="1">
      <c r="A5" s="271">
        <v>1</v>
      </c>
      <c r="B5" s="269" t="str">
        <f>VLOOKUP(A5,пр.взв.!B6:F37,2,FALSE)</f>
        <v>NURDZHIKOV MEKAN</v>
      </c>
      <c r="C5" s="262" t="str">
        <f>VLOOKUP(A5,пр.взв.!B6:F37,3,FALSE)</f>
        <v>1996 cms</v>
      </c>
      <c r="D5" s="262" t="str">
        <f>VLOOKUP(A5,пр.взв.!B6:F37,4,FALSE)</f>
        <v>TKM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7"/>
      <c r="B6" s="270"/>
      <c r="C6" s="258"/>
      <c r="D6" s="258"/>
      <c r="E6" s="255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7">
        <v>9</v>
      </c>
      <c r="B7" s="264" t="str">
        <f>VLOOKUP(A7,пр.взв.!B6:F37,2,FALSE)</f>
        <v>BOKIEV BOKHODIR</v>
      </c>
      <c r="C7" s="258">
        <f>VLOOKUP(A7,пр.взв.!B6:F37,3,FALSE)</f>
        <v>1988</v>
      </c>
      <c r="D7" s="258" t="str">
        <f>VLOOKUP(A7,пр.взв.!B6:F37,4,FALSE)</f>
        <v>RUS</v>
      </c>
      <c r="E7" s="256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8"/>
      <c r="B8" s="265"/>
      <c r="C8" s="259"/>
      <c r="D8" s="259"/>
      <c r="E8" s="16"/>
      <c r="F8" s="20"/>
      <c r="G8" s="255"/>
      <c r="H8" s="12"/>
      <c r="I8" s="12"/>
      <c r="J8" s="42"/>
      <c r="K8" s="42"/>
      <c r="L8" s="42"/>
      <c r="M8" s="13"/>
    </row>
    <row r="9" spans="1:19" ht="12.75" customHeight="1" thickBot="1">
      <c r="A9" s="271">
        <v>5</v>
      </c>
      <c r="B9" s="269" t="str">
        <f>VLOOKUP(A9,пр.взв.!B6:F37,2,FALSE)</f>
        <v>PANTELEEV PAVEL</v>
      </c>
      <c r="C9" s="260" t="str">
        <f>VLOOKUP(A9,пр.взв.!B6:F37,3,FALSE)</f>
        <v>1993 ms</v>
      </c>
      <c r="D9" s="260" t="str">
        <f>VLOOKUP(A9,пр.взв.!B6:F37,4,FALSE)</f>
        <v>RUS</v>
      </c>
      <c r="E9" s="11"/>
      <c r="F9" s="20"/>
      <c r="G9" s="256"/>
      <c r="H9" s="25"/>
      <c r="I9" s="12"/>
      <c r="J9" s="42"/>
      <c r="K9" s="42"/>
      <c r="L9" s="42"/>
      <c r="M9" s="13"/>
    </row>
    <row r="10" spans="1:19" ht="12.75" customHeight="1">
      <c r="A10" s="267"/>
      <c r="B10" s="270"/>
      <c r="C10" s="261"/>
      <c r="D10" s="261"/>
      <c r="E10" s="255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7">
        <v>13</v>
      </c>
      <c r="B11" s="264" t="str">
        <f>VLOOKUP(A11,пр.взв.!B6:F37,2,FALSE)</f>
        <v>MAMATIMINOV BEKTUR</v>
      </c>
      <c r="C11" s="258">
        <f>VLOOKUP(A11,пр.взв.!B6:F37,3,FALSE)</f>
        <v>1995</v>
      </c>
      <c r="D11" s="258" t="str">
        <f>VLOOKUP(A11,пр.взв.!B6:F37,4,FALSE)</f>
        <v>KGZ</v>
      </c>
      <c r="E11" s="256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8"/>
      <c r="B12" s="265"/>
      <c r="C12" s="259"/>
      <c r="D12" s="259"/>
      <c r="E12" s="16"/>
      <c r="F12" s="257"/>
      <c r="G12" s="257"/>
      <c r="H12" s="24"/>
      <c r="I12" s="255"/>
      <c r="J12" s="12"/>
      <c r="K12" s="12"/>
      <c r="L12" s="12"/>
    </row>
    <row r="13" spans="1:19" ht="12.75" customHeight="1" thickBot="1">
      <c r="A13" s="271">
        <v>3</v>
      </c>
      <c r="B13" s="269" t="str">
        <f>VLOOKUP(A13,пр.взв.!B6:F37,2,FALSE)</f>
        <v>CHEORGHIU IULIAN</v>
      </c>
      <c r="C13" s="260">
        <f>VLOOKUP(A13,пр.взв.!B6:F37,3,FALSE)</f>
        <v>1996</v>
      </c>
      <c r="D13" s="260" t="str">
        <f>VLOOKUP(A13,пр.взв.!B6:F37,4,FALSE)</f>
        <v>MDA</v>
      </c>
      <c r="E13" s="11"/>
      <c r="F13" s="14"/>
      <c r="G13" s="14"/>
      <c r="H13" s="24"/>
      <c r="I13" s="256"/>
      <c r="J13" s="41"/>
      <c r="K13" s="25"/>
      <c r="L13" s="12"/>
    </row>
    <row r="14" spans="1:19" ht="12.75" customHeight="1">
      <c r="A14" s="267"/>
      <c r="B14" s="270"/>
      <c r="C14" s="261"/>
      <c r="D14" s="261"/>
      <c r="E14" s="255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7">
        <v>11</v>
      </c>
      <c r="B15" s="264" t="str">
        <f>VLOOKUP(A15,пр.взв.!B6:F37,2,FALSE)</f>
        <v>KABILOV RASHID</v>
      </c>
      <c r="C15" s="258" t="str">
        <f>VLOOKUP(A15,пр.взв.!B6:F37,3,FALSE)</f>
        <v>1988 ms</v>
      </c>
      <c r="D15" s="258" t="str">
        <f>VLOOKUP(A15,пр.взв.!B6:F37,4,FALSE)</f>
        <v>KAZ</v>
      </c>
      <c r="E15" s="256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8"/>
      <c r="B16" s="265"/>
      <c r="C16" s="259"/>
      <c r="D16" s="259"/>
      <c r="E16" s="16"/>
      <c r="F16" s="20"/>
      <c r="G16" s="255"/>
      <c r="H16" s="26"/>
      <c r="I16" s="12"/>
      <c r="J16" s="12"/>
      <c r="K16" s="24"/>
      <c r="L16" s="12"/>
      <c r="M16" s="13"/>
    </row>
    <row r="17" spans="1:13" ht="12.75" customHeight="1" thickBot="1">
      <c r="A17" s="271">
        <v>7</v>
      </c>
      <c r="B17" s="269" t="str">
        <f>VLOOKUP(A17,пр.взв.!B6:F37,2,FALSE)</f>
        <v>MAGAMEDOV KURBAN</v>
      </c>
      <c r="C17" s="260" t="str">
        <f>VLOOKUP(A17,пр.взв.!B6:F37,3,FALSE)</f>
        <v>1991 ms</v>
      </c>
      <c r="D17" s="260" t="str">
        <f>VLOOKUP(A17,пр.взв.!B6:F37,4,FALSE)</f>
        <v>RUS</v>
      </c>
      <c r="E17" s="11"/>
      <c r="F17" s="21"/>
      <c r="G17" s="256"/>
      <c r="H17" s="9"/>
      <c r="I17" s="9"/>
      <c r="J17" s="9"/>
      <c r="K17" s="40"/>
      <c r="L17" s="9"/>
      <c r="M17" s="13"/>
    </row>
    <row r="18" spans="1:13" ht="12.75" customHeight="1">
      <c r="A18" s="267"/>
      <c r="B18" s="270"/>
      <c r="C18" s="261"/>
      <c r="D18" s="261"/>
      <c r="E18" s="255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7">
        <v>15</v>
      </c>
      <c r="B19" s="264" t="str">
        <f>VLOOKUP(A19,пр.взв.!B6:F37,2,FALSE)</f>
        <v>MERETGELDIEV BEGLI</v>
      </c>
      <c r="C19" s="258">
        <f>VLOOKUP(A19,пр.взв.!B6:F37,3,FALSE)</f>
        <v>1994</v>
      </c>
      <c r="D19" s="258" t="str">
        <f>VLOOKUP(A19,пр.взв.!B6:F37,4,FALSE)</f>
        <v>TKM</v>
      </c>
      <c r="E19" s="256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8"/>
      <c r="B20" s="265"/>
      <c r="C20" s="259"/>
      <c r="D20" s="259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1"/>
      <c r="E21" s="3"/>
      <c r="F21" s="3"/>
      <c r="G21" s="3"/>
      <c r="J21" s="3"/>
      <c r="K21" s="255"/>
      <c r="M21" s="10"/>
    </row>
    <row r="22" spans="1:13" ht="16.5" thickBot="1">
      <c r="A22" s="271">
        <v>2</v>
      </c>
      <c r="B22" s="269" t="str">
        <f>VLOOKUP(A22,пр.взв.!B5:F36,2,FALSE)</f>
        <v>BUSEEV VADIM</v>
      </c>
      <c r="C22" s="262" t="str">
        <f>VLOOKUP(A22,пр.взв.!B5:F36,3,FALSE)</f>
        <v>1986 ms</v>
      </c>
      <c r="D22" s="262" t="str">
        <f>VLOOKUP(A22,пр.взв.!B5:F36,4,FALSE)</f>
        <v>RUS</v>
      </c>
      <c r="E22" s="11"/>
      <c r="F22" s="12"/>
      <c r="G22" s="12"/>
      <c r="H22" s="12"/>
      <c r="I22" s="12"/>
      <c r="J22" s="3"/>
      <c r="K22" s="256"/>
    </row>
    <row r="23" spans="1:13">
      <c r="A23" s="267"/>
      <c r="B23" s="270"/>
      <c r="C23" s="258"/>
      <c r="D23" s="258"/>
      <c r="E23" s="255"/>
      <c r="F23" s="14"/>
      <c r="G23" s="14"/>
      <c r="H23" s="12"/>
      <c r="I23" s="12"/>
      <c r="J23" s="3"/>
      <c r="K23" s="30"/>
    </row>
    <row r="24" spans="1:13" ht="13.5" thickBot="1">
      <c r="A24" s="267">
        <v>10</v>
      </c>
      <c r="B24" s="264" t="str">
        <f>VLOOKUP(A24,пр.взв.!B5:F36,2,FALSE)</f>
        <v>TOLESH ABYLAI</v>
      </c>
      <c r="C24" s="258" t="str">
        <f>VLOOKUP(A24,пр.взв.!B5:F36,3,FALSE)</f>
        <v>1993 ms</v>
      </c>
      <c r="D24" s="258" t="str">
        <f>VLOOKUP(A24,пр.взв.!B5:F36,4,FALSE)</f>
        <v>KAZ</v>
      </c>
      <c r="E24" s="256"/>
      <c r="F24" s="19"/>
      <c r="G24" s="14"/>
      <c r="H24" s="12"/>
      <c r="I24" s="12"/>
      <c r="J24" s="3"/>
      <c r="K24" s="30"/>
    </row>
    <row r="25" spans="1:13" ht="16.5" thickBot="1">
      <c r="A25" s="268"/>
      <c r="B25" s="265"/>
      <c r="C25" s="259"/>
      <c r="D25" s="259"/>
      <c r="E25" s="16"/>
      <c r="F25" s="20"/>
      <c r="G25" s="255"/>
      <c r="H25" s="12"/>
      <c r="I25" s="12"/>
      <c r="J25" s="3"/>
      <c r="K25" s="30"/>
    </row>
    <row r="26" spans="1:13" ht="16.5" thickBot="1">
      <c r="A26" s="271">
        <v>6</v>
      </c>
      <c r="B26" s="269" t="str">
        <f>VLOOKUP(A26,пр.взв.!B5:F36,2,FALSE)</f>
        <v>OZORBIEV ULANBEK</v>
      </c>
      <c r="C26" s="260">
        <f>VLOOKUP(A26,пр.взв.!B5:F36,3,FALSE)</f>
        <v>1986</v>
      </c>
      <c r="D26" s="260" t="str">
        <f>VLOOKUP(A26,пр.взв.!B5:F36,4,FALSE)</f>
        <v>KGZ</v>
      </c>
      <c r="E26" s="11"/>
      <c r="F26" s="20"/>
      <c r="G26" s="256"/>
      <c r="H26" s="25"/>
      <c r="I26" s="12"/>
      <c r="J26" s="3"/>
      <c r="K26" s="30"/>
    </row>
    <row r="27" spans="1:13">
      <c r="A27" s="267"/>
      <c r="B27" s="270"/>
      <c r="C27" s="261"/>
      <c r="D27" s="261"/>
      <c r="E27" s="255"/>
      <c r="F27" s="23"/>
      <c r="G27" s="14"/>
      <c r="H27" s="24"/>
      <c r="I27" s="12"/>
      <c r="J27" s="3"/>
      <c r="K27" s="30"/>
    </row>
    <row r="28" spans="1:13" ht="13.5" thickBot="1">
      <c r="A28" s="267">
        <v>14</v>
      </c>
      <c r="B28" s="264" t="str">
        <f>VLOOKUP(A28,пр.взв.!B5:F36,2,FALSE)</f>
        <v>RAZIN SERGEY</v>
      </c>
      <c r="C28" s="258" t="str">
        <f>VLOOKUP(A28,пр.взв.!B5:F36,3,FALSE)</f>
        <v>1987 ms</v>
      </c>
      <c r="D28" s="258" t="str">
        <f>VLOOKUP(A28,пр.взв.!B5:F36,4,FALSE)</f>
        <v>RUS</v>
      </c>
      <c r="E28" s="256"/>
      <c r="F28" s="14"/>
      <c r="G28" s="14"/>
      <c r="H28" s="24"/>
      <c r="I28" s="27"/>
      <c r="J28" s="3"/>
      <c r="K28" s="30"/>
    </row>
    <row r="29" spans="1:13" ht="16.5" thickBot="1">
      <c r="A29" s="268"/>
      <c r="B29" s="265"/>
      <c r="C29" s="259"/>
      <c r="D29" s="259"/>
      <c r="E29" s="16"/>
      <c r="F29" s="257"/>
      <c r="G29" s="257"/>
      <c r="H29" s="24"/>
      <c r="I29" s="255"/>
      <c r="J29" s="2"/>
      <c r="K29" s="29"/>
    </row>
    <row r="30" spans="1:13" ht="16.5" thickBot="1">
      <c r="A30" s="271">
        <v>4</v>
      </c>
      <c r="B30" s="269" t="str">
        <f>VLOOKUP(A30,пр.взв.!B5:F36,2,FALSE)</f>
        <v>NURYEV YALKYM</v>
      </c>
      <c r="C30" s="260" t="str">
        <f>VLOOKUP(A30,пр.взв.!B5:F36,3,FALSE)</f>
        <v>1988 cms</v>
      </c>
      <c r="D30" s="260" t="str">
        <f>VLOOKUP(A30,пр.взв.!B5:F36,4,FALSE)</f>
        <v>TKM</v>
      </c>
      <c r="E30" s="11"/>
      <c r="F30" s="14"/>
      <c r="G30" s="14"/>
      <c r="H30" s="24"/>
      <c r="I30" s="256"/>
    </row>
    <row r="31" spans="1:13">
      <c r="A31" s="267"/>
      <c r="B31" s="270"/>
      <c r="C31" s="261"/>
      <c r="D31" s="261"/>
      <c r="E31" s="255"/>
      <c r="F31" s="14"/>
      <c r="G31" s="14"/>
      <c r="H31" s="24"/>
      <c r="I31" s="12"/>
    </row>
    <row r="32" spans="1:13" ht="13.5" thickBot="1">
      <c r="A32" s="267">
        <v>12</v>
      </c>
      <c r="B32" s="264" t="str">
        <f>VLOOKUP(A32,пр.взв.!B5:F36,2,FALSE)</f>
        <v>LABAZANOV UZAIR</v>
      </c>
      <c r="C32" s="258" t="str">
        <f>VLOOKUP(A32,пр.взв.!B5:F36,3,FALSE)</f>
        <v>1990 ms</v>
      </c>
      <c r="D32" s="258" t="str">
        <f>VLOOKUP(A32,пр.взв.!B5:F36,4,FALSE)</f>
        <v>RUS</v>
      </c>
      <c r="E32" s="256"/>
      <c r="F32" s="19"/>
      <c r="G32" s="14"/>
      <c r="H32" s="24"/>
      <c r="I32" s="12"/>
    </row>
    <row r="33" spans="1:13" ht="16.5" thickBot="1">
      <c r="A33" s="268"/>
      <c r="B33" s="265"/>
      <c r="C33" s="259"/>
      <c r="D33" s="259"/>
      <c r="E33" s="16"/>
      <c r="F33" s="20"/>
      <c r="G33" s="255"/>
      <c r="H33" s="26"/>
      <c r="I33" s="12"/>
    </row>
    <row r="34" spans="1:13" ht="16.5" thickBot="1">
      <c r="A34" s="271">
        <v>8</v>
      </c>
      <c r="B34" s="269" t="str">
        <f>VLOOKUP(A34,пр.взв.!B5:F36,2,FALSE)</f>
        <v>SYRBU Mikhail</v>
      </c>
      <c r="C34" s="260" t="str">
        <f>VLOOKUP(A34,пр.взв.!B5:F36,3,FALSE)</f>
        <v>1989, ms</v>
      </c>
      <c r="D34" s="260" t="str">
        <f>VLOOKUP(A34,пр.взв.!B5:F36,4,FALSE)</f>
        <v>MDA</v>
      </c>
      <c r="E34" s="11"/>
      <c r="F34" s="21"/>
      <c r="G34" s="256"/>
      <c r="H34" s="9"/>
      <c r="I34" s="9"/>
    </row>
    <row r="35" spans="1:13" ht="15.75">
      <c r="A35" s="267"/>
      <c r="B35" s="270"/>
      <c r="C35" s="261"/>
      <c r="D35" s="261"/>
      <c r="E35" s="255"/>
      <c r="F35" s="22"/>
      <c r="G35" s="16"/>
      <c r="H35" s="17"/>
      <c r="I35" s="17"/>
    </row>
    <row r="36" spans="1:13" ht="16.5" thickBot="1">
      <c r="A36" s="267">
        <v>16</v>
      </c>
      <c r="B36" s="264" t="e">
        <f>VLOOKUP(A36,пр.взв.!B5:F36,2,FALSE)</f>
        <v>#N/A</v>
      </c>
      <c r="C36" s="258" t="e">
        <f>VLOOKUP(A36,пр.взв.!B5:F36,3,FALSE)</f>
        <v>#N/A</v>
      </c>
      <c r="D36" s="258" t="e">
        <f>VLOOKUP(A36,пр.взв.!B5:F36,4,FALSE)</f>
        <v>#N/A</v>
      </c>
      <c r="E36" s="256"/>
      <c r="F36" s="16"/>
      <c r="G36" s="16"/>
      <c r="H36" s="17"/>
      <c r="I36" s="17"/>
    </row>
    <row r="37" spans="1:13" ht="16.5" thickBot="1">
      <c r="A37" s="268"/>
      <c r="B37" s="265"/>
      <c r="C37" s="259"/>
      <c r="D37" s="259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0"/>
      <c r="C40" s="33"/>
      <c r="D40" s="266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6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0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0"/>
      <c r="C49" s="31"/>
      <c r="D49" s="263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63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0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abSelected="1" zoomScaleNormal="100" workbookViewId="0">
      <selection activeCell="N26" sqref="N26"/>
    </sheetView>
  </sheetViews>
  <sheetFormatPr defaultRowHeight="12.75"/>
  <sheetData>
    <row r="1" spans="1:10" ht="30.75" customHeight="1" thickBot="1">
      <c r="A1" s="298" t="str">
        <f>[1]реквизиты!$A$2</f>
        <v>World Cup stage “Memorial A. Kharlampiev” (M&amp;W, M combat sambo)</v>
      </c>
      <c r="B1" s="299"/>
      <c r="C1" s="299"/>
      <c r="D1" s="299"/>
      <c r="E1" s="299"/>
      <c r="F1" s="299"/>
      <c r="G1" s="299"/>
      <c r="H1" s="300"/>
    </row>
    <row r="2" spans="1:10">
      <c r="A2" s="301" t="str">
        <f>[1]реквизиты!$A$3</f>
        <v xml:space="preserve">24 - 27 March 2014            Moscow (Russia)     </v>
      </c>
      <c r="B2" s="301"/>
      <c r="C2" s="301"/>
      <c r="D2" s="301"/>
      <c r="E2" s="301"/>
      <c r="F2" s="301"/>
      <c r="G2" s="301"/>
      <c r="H2" s="301"/>
    </row>
    <row r="3" spans="1:10" ht="18">
      <c r="A3" s="302" t="s">
        <v>39</v>
      </c>
      <c r="B3" s="302"/>
      <c r="C3" s="302"/>
      <c r="D3" s="302"/>
      <c r="E3" s="302"/>
      <c r="F3" s="302"/>
      <c r="G3" s="302"/>
      <c r="H3" s="302"/>
    </row>
    <row r="4" spans="1:10" ht="34.5" customHeight="1">
      <c r="A4" s="287" t="str">
        <f>пр.взв.!A4</f>
        <v>Weight category 62C кg.</v>
      </c>
      <c r="B4" s="287"/>
      <c r="C4" s="287"/>
      <c r="D4" s="287"/>
      <c r="E4" s="287"/>
      <c r="F4" s="287"/>
      <c r="G4" s="287"/>
      <c r="H4" s="287"/>
    </row>
    <row r="5" spans="1:10" ht="18.75" thickBot="1">
      <c r="A5" s="92"/>
      <c r="B5" s="92"/>
      <c r="C5" s="92"/>
      <c r="D5" s="92"/>
      <c r="E5" s="92"/>
      <c r="F5" s="92"/>
      <c r="G5" s="92"/>
      <c r="H5" s="92"/>
    </row>
    <row r="6" spans="1:10" ht="18" customHeight="1">
      <c r="A6" s="303" t="s">
        <v>34</v>
      </c>
      <c r="B6" s="285" t="str">
        <f>VLOOKUP(J6,пр.взв.!B7:F38,2,FALSE)</f>
        <v>PANTELEEV PAVEL</v>
      </c>
      <c r="C6" s="285"/>
      <c r="D6" s="285"/>
      <c r="E6" s="285"/>
      <c r="F6" s="285"/>
      <c r="G6" s="285"/>
      <c r="H6" s="280" t="str">
        <f>VLOOKUP(J6,пр.взв.!B7:E38,3,FALSE)</f>
        <v>1993 ms</v>
      </c>
      <c r="I6" s="92"/>
      <c r="J6" s="93">
        <f>пр.хода!K21</f>
        <v>5</v>
      </c>
    </row>
    <row r="7" spans="1:10" ht="18" customHeight="1">
      <c r="A7" s="304"/>
      <c r="B7" s="286" t="e">
        <f>VLOOKUP(J7,пр.взв.!B8:F39,2,FALSE)</f>
        <v>#N/A</v>
      </c>
      <c r="C7" s="286"/>
      <c r="D7" s="286"/>
      <c r="E7" s="286"/>
      <c r="F7" s="286"/>
      <c r="G7" s="286"/>
      <c r="H7" s="281"/>
      <c r="I7" s="92"/>
      <c r="J7" s="93"/>
    </row>
    <row r="8" spans="1:10" ht="18">
      <c r="A8" s="304"/>
      <c r="B8" s="288" t="str">
        <f>VLOOKUP(J6,пр.взв.!B7:E38,4,FALSE)</f>
        <v>RUS</v>
      </c>
      <c r="C8" s="288"/>
      <c r="D8" s="288"/>
      <c r="E8" s="288"/>
      <c r="F8" s="288"/>
      <c r="G8" s="288"/>
      <c r="H8" s="289"/>
      <c r="I8" s="92"/>
      <c r="J8" s="93"/>
    </row>
    <row r="9" spans="1:10" ht="18.75" thickBot="1">
      <c r="A9" s="305"/>
      <c r="B9" s="290" t="e">
        <f>VLOOKUP("пр.взв.!",пр.взв.!B8:F39,4,FALSE)</f>
        <v>#N/A</v>
      </c>
      <c r="C9" s="290"/>
      <c r="D9" s="290"/>
      <c r="E9" s="290"/>
      <c r="F9" s="290"/>
      <c r="G9" s="290"/>
      <c r="H9" s="291"/>
      <c r="I9" s="92"/>
      <c r="J9" s="93"/>
    </row>
    <row r="10" spans="1:10" ht="18.75" thickBot="1">
      <c r="A10" s="92"/>
      <c r="B10" s="123"/>
      <c r="C10" s="123"/>
      <c r="D10" s="123"/>
      <c r="E10" s="123"/>
      <c r="F10" s="123"/>
      <c r="G10" s="123"/>
      <c r="H10" s="123"/>
      <c r="I10" s="92"/>
      <c r="J10" s="93"/>
    </row>
    <row r="11" spans="1:10" ht="18" customHeight="1">
      <c r="A11" s="277" t="s">
        <v>35</v>
      </c>
      <c r="B11" s="285" t="str">
        <f>VLOOKUP(J11,пр.взв.!B2:F43,2,FALSE)</f>
        <v>BUSEEV VADIM</v>
      </c>
      <c r="C11" s="285"/>
      <c r="D11" s="285"/>
      <c r="E11" s="285"/>
      <c r="F11" s="285"/>
      <c r="G11" s="285"/>
      <c r="H11" s="280" t="str">
        <f>VLOOKUP(J11,пр.взв.!B1:E43,3,FALSE)</f>
        <v>1986 ms</v>
      </c>
      <c r="I11" s="92"/>
      <c r="J11" s="93">
        <f>пр.хода!N7</f>
        <v>2</v>
      </c>
    </row>
    <row r="12" spans="1:10" ht="18" customHeight="1">
      <c r="A12" s="278"/>
      <c r="B12" s="286" t="e">
        <f>VLOOKUP(J12,пр.взв.!B3:F44,2,FALSE)</f>
        <v>#N/A</v>
      </c>
      <c r="C12" s="286"/>
      <c r="D12" s="286"/>
      <c r="E12" s="286"/>
      <c r="F12" s="286"/>
      <c r="G12" s="286"/>
      <c r="H12" s="281"/>
      <c r="I12" s="92"/>
      <c r="J12" s="93"/>
    </row>
    <row r="13" spans="1:10" ht="18">
      <c r="A13" s="278"/>
      <c r="B13" s="288" t="str">
        <f>VLOOKUP(J11,пр.взв.!B7:E38,4,FALSE)</f>
        <v>RUS</v>
      </c>
      <c r="C13" s="288"/>
      <c r="D13" s="288"/>
      <c r="E13" s="288"/>
      <c r="F13" s="288"/>
      <c r="G13" s="288"/>
      <c r="H13" s="289"/>
      <c r="I13" s="92"/>
      <c r="J13" s="93"/>
    </row>
    <row r="14" spans="1:10" ht="18.75" thickBot="1">
      <c r="A14" s="279"/>
      <c r="B14" s="290" t="e">
        <f>VLOOKUP("пр.взв.!",пр.взв.!B3:F44,4,FALSE)</f>
        <v>#N/A</v>
      </c>
      <c r="C14" s="290"/>
      <c r="D14" s="290"/>
      <c r="E14" s="290"/>
      <c r="F14" s="290"/>
      <c r="G14" s="290"/>
      <c r="H14" s="291"/>
      <c r="I14" s="92"/>
      <c r="J14" s="93"/>
    </row>
    <row r="15" spans="1:10" ht="18.75" thickBot="1">
      <c r="A15" s="92"/>
      <c r="B15" s="123"/>
      <c r="C15" s="123"/>
      <c r="D15" s="123"/>
      <c r="E15" s="123"/>
      <c r="F15" s="123"/>
      <c r="G15" s="123"/>
      <c r="H15" s="123"/>
      <c r="I15" s="92"/>
      <c r="J15" s="93"/>
    </row>
    <row r="16" spans="1:10" ht="18" customHeight="1">
      <c r="A16" s="282" t="s">
        <v>36</v>
      </c>
      <c r="B16" s="285" t="str">
        <f>VLOOKUP(J16,пр.взв.!B1:F48,2,FALSE)</f>
        <v>MAGAMEDOV KURBAN</v>
      </c>
      <c r="C16" s="285"/>
      <c r="D16" s="285"/>
      <c r="E16" s="285"/>
      <c r="F16" s="285"/>
      <c r="G16" s="285"/>
      <c r="H16" s="280" t="str">
        <f>VLOOKUP(J16,пр.взв.!B1:E48,3,FALSE)</f>
        <v>1991 ms</v>
      </c>
      <c r="I16" s="92"/>
      <c r="J16" s="93">
        <v>7</v>
      </c>
    </row>
    <row r="17" spans="1:10" ht="18" customHeight="1">
      <c r="A17" s="283"/>
      <c r="B17" s="286" t="e">
        <f>VLOOKUP(J17,пр.взв.!B1:F49,2,FALSE)</f>
        <v>#N/A</v>
      </c>
      <c r="C17" s="286"/>
      <c r="D17" s="286"/>
      <c r="E17" s="286"/>
      <c r="F17" s="286"/>
      <c r="G17" s="286"/>
      <c r="H17" s="281"/>
      <c r="I17" s="92"/>
      <c r="J17" s="93"/>
    </row>
    <row r="18" spans="1:10" ht="18">
      <c r="A18" s="283"/>
      <c r="B18" s="288" t="str">
        <f>VLOOKUP(J16,пр.взв.!B7:E38,4,FALSE)</f>
        <v>RUS</v>
      </c>
      <c r="C18" s="288"/>
      <c r="D18" s="288"/>
      <c r="E18" s="288"/>
      <c r="F18" s="288"/>
      <c r="G18" s="288"/>
      <c r="H18" s="289"/>
      <c r="I18" s="92"/>
      <c r="J18" s="93"/>
    </row>
    <row r="19" spans="1:10" ht="18.75" thickBot="1">
      <c r="A19" s="284"/>
      <c r="B19" s="290" t="e">
        <f>VLOOKUP("пр.взв.!",пр.взв.!B1:F49,4,FALSE)</f>
        <v>#N/A</v>
      </c>
      <c r="C19" s="290"/>
      <c r="D19" s="290"/>
      <c r="E19" s="290"/>
      <c r="F19" s="290"/>
      <c r="G19" s="290"/>
      <c r="H19" s="291"/>
      <c r="I19" s="92"/>
      <c r="J19" s="93"/>
    </row>
    <row r="20" spans="1:10" ht="18.75" thickBot="1">
      <c r="A20" s="92"/>
      <c r="B20" s="123"/>
      <c r="C20" s="123"/>
      <c r="D20" s="123"/>
      <c r="E20" s="123"/>
      <c r="F20" s="123"/>
      <c r="G20" s="123"/>
      <c r="H20" s="123"/>
      <c r="I20" s="92"/>
      <c r="J20" s="93"/>
    </row>
    <row r="21" spans="1:10" ht="18" customHeight="1">
      <c r="A21" s="282" t="s">
        <v>36</v>
      </c>
      <c r="B21" s="285" t="str">
        <f>VLOOKUP(J21,пр.взв.!B2:F53,2,FALSE)</f>
        <v>LABAZANOV UZAIR</v>
      </c>
      <c r="C21" s="285"/>
      <c r="D21" s="285"/>
      <c r="E21" s="285"/>
      <c r="F21" s="285"/>
      <c r="G21" s="285"/>
      <c r="H21" s="280" t="str">
        <f>VLOOKUP(J21,пр.взв.!B2:E53,3,FALSE)</f>
        <v>1990 ms</v>
      </c>
      <c r="I21" s="92"/>
      <c r="J21" s="93">
        <v>12</v>
      </c>
    </row>
    <row r="22" spans="1:10" ht="18" customHeight="1">
      <c r="A22" s="283"/>
      <c r="B22" s="286" t="e">
        <f>VLOOKUP(J22,пр.взв.!B3:F54,2,FALSE)</f>
        <v>#N/A</v>
      </c>
      <c r="C22" s="286"/>
      <c r="D22" s="286"/>
      <c r="E22" s="286"/>
      <c r="F22" s="286"/>
      <c r="G22" s="286"/>
      <c r="H22" s="281"/>
      <c r="I22" s="92"/>
      <c r="J22" s="93"/>
    </row>
    <row r="23" spans="1:10" ht="18">
      <c r="A23" s="283"/>
      <c r="B23" s="288" t="str">
        <f>VLOOKUP(J21,пр.взв.!B7:E38,4,FALSE)</f>
        <v>RUS</v>
      </c>
      <c r="C23" s="288"/>
      <c r="D23" s="288"/>
      <c r="E23" s="288"/>
      <c r="F23" s="288"/>
      <c r="G23" s="288"/>
      <c r="H23" s="289"/>
      <c r="I23" s="92"/>
    </row>
    <row r="24" spans="1:10" ht="18.75" thickBot="1">
      <c r="A24" s="284"/>
      <c r="B24" s="290" t="e">
        <f>VLOOKUP("пр.взв.!",пр.взв.!B3:F54,4,FALSE)</f>
        <v>#N/A</v>
      </c>
      <c r="C24" s="290"/>
      <c r="D24" s="290"/>
      <c r="E24" s="290"/>
      <c r="F24" s="290"/>
      <c r="G24" s="290"/>
      <c r="H24" s="291"/>
      <c r="I24" s="92"/>
    </row>
    <row r="25" spans="1:10" ht="18">
      <c r="A25" s="92"/>
      <c r="B25" s="92"/>
      <c r="C25" s="92"/>
      <c r="D25" s="92"/>
      <c r="E25" s="92"/>
      <c r="F25" s="92"/>
      <c r="G25" s="92"/>
      <c r="H25" s="92"/>
    </row>
    <row r="26" spans="1:10" ht="18">
      <c r="A26" s="92" t="s">
        <v>40</v>
      </c>
      <c r="B26" s="92"/>
      <c r="C26" s="92"/>
      <c r="D26" s="92"/>
      <c r="E26" s="92"/>
      <c r="F26" s="92"/>
      <c r="G26" s="92"/>
      <c r="H26" s="92"/>
    </row>
    <row r="27" spans="1:10" ht="13.5" thickBot="1"/>
    <row r="28" spans="1:10" ht="12.75" customHeight="1">
      <c r="A28" s="292"/>
      <c r="B28" s="293"/>
      <c r="C28" s="293"/>
      <c r="D28" s="293"/>
      <c r="E28" s="293"/>
      <c r="F28" s="293"/>
      <c r="G28" s="293"/>
      <c r="H28" s="294"/>
    </row>
    <row r="29" spans="1:10" ht="13.5" customHeight="1" thickBot="1">
      <c r="A29" s="295"/>
      <c r="B29" s="296"/>
      <c r="C29" s="296"/>
      <c r="D29" s="296"/>
      <c r="E29" s="296"/>
      <c r="F29" s="296"/>
      <c r="G29" s="296"/>
      <c r="H29" s="297"/>
    </row>
    <row r="32" spans="1:10" ht="18">
      <c r="A32" s="92" t="s">
        <v>41</v>
      </c>
      <c r="B32" s="92"/>
      <c r="C32" s="92"/>
      <c r="D32" s="92"/>
      <c r="E32" s="92"/>
      <c r="F32" s="92"/>
      <c r="G32" s="92"/>
      <c r="H32" s="92"/>
    </row>
    <row r="33" spans="1:8" ht="18">
      <c r="A33" s="92"/>
      <c r="B33" s="92"/>
      <c r="C33" s="92"/>
      <c r="D33" s="92"/>
      <c r="E33" s="92"/>
      <c r="F33" s="92"/>
      <c r="G33" s="92"/>
      <c r="H33" s="92"/>
    </row>
    <row r="34" spans="1:8" ht="18">
      <c r="A34" s="92"/>
      <c r="B34" s="92"/>
      <c r="C34" s="92"/>
      <c r="D34" s="92"/>
      <c r="E34" s="92"/>
      <c r="F34" s="92"/>
      <c r="G34" s="92"/>
      <c r="H34" s="92"/>
    </row>
    <row r="35" spans="1:8" ht="18">
      <c r="A35" s="94"/>
      <c r="B35" s="94"/>
      <c r="C35" s="94"/>
      <c r="D35" s="94"/>
      <c r="E35" s="94"/>
      <c r="F35" s="94"/>
      <c r="G35" s="94"/>
      <c r="H35" s="94"/>
    </row>
    <row r="36" spans="1:8" ht="18">
      <c r="A36" s="95"/>
      <c r="B36" s="95"/>
      <c r="C36" s="95"/>
      <c r="D36" s="95"/>
      <c r="E36" s="95"/>
      <c r="F36" s="95"/>
      <c r="G36" s="95"/>
      <c r="H36" s="95"/>
    </row>
    <row r="37" spans="1:8" ht="18">
      <c r="A37" s="94"/>
      <c r="B37" s="94"/>
      <c r="C37" s="94"/>
      <c r="D37" s="94"/>
      <c r="E37" s="94"/>
      <c r="F37" s="94"/>
      <c r="G37" s="94"/>
      <c r="H37" s="94"/>
    </row>
    <row r="38" spans="1:8" ht="18">
      <c r="A38" s="96"/>
      <c r="B38" s="96"/>
      <c r="C38" s="96"/>
      <c r="D38" s="96"/>
      <c r="E38" s="96"/>
      <c r="F38" s="96"/>
      <c r="G38" s="96"/>
      <c r="H38" s="96"/>
    </row>
    <row r="39" spans="1:8" ht="18">
      <c r="A39" s="94"/>
      <c r="B39" s="94"/>
      <c r="C39" s="94"/>
      <c r="D39" s="94"/>
      <c r="E39" s="94"/>
      <c r="F39" s="94"/>
      <c r="G39" s="94"/>
      <c r="H39" s="94"/>
    </row>
    <row r="40" spans="1:8" ht="18">
      <c r="A40" s="96"/>
      <c r="B40" s="96"/>
      <c r="C40" s="96"/>
      <c r="D40" s="96"/>
      <c r="E40" s="96"/>
      <c r="F40" s="96"/>
      <c r="G40" s="96"/>
      <c r="H40" s="96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opLeftCell="A24" workbookViewId="0">
      <selection activeCell="K1" sqref="A1:P4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9" t="s">
        <v>47</v>
      </c>
      <c r="F1" s="350"/>
      <c r="G1" s="350"/>
      <c r="H1" s="350"/>
      <c r="I1" s="350"/>
      <c r="J1" s="351"/>
      <c r="K1" s="343" t="str">
        <f>[1]реквизиты!$A$2</f>
        <v>World Cup stage “Memorial A. Kharlampiev” (M&amp;W, M combat sambo)</v>
      </c>
      <c r="L1" s="344"/>
      <c r="M1" s="344"/>
      <c r="N1" s="344"/>
      <c r="O1" s="344"/>
      <c r="P1" s="345"/>
      <c r="Q1" s="44"/>
      <c r="R1" s="44"/>
      <c r="S1" s="44"/>
      <c r="T1" s="44"/>
      <c r="U1" s="8"/>
    </row>
    <row r="2" spans="1:22" ht="31.5" customHeight="1" thickBot="1">
      <c r="C2" s="3"/>
      <c r="D2" s="54"/>
      <c r="E2" s="352" t="str">
        <f>пр.взв.!A4</f>
        <v>Weight category 62C кg.</v>
      </c>
      <c r="F2" s="353"/>
      <c r="G2" s="353"/>
      <c r="H2" s="353"/>
      <c r="I2" s="353"/>
      <c r="J2" s="354"/>
      <c r="K2" s="346" t="str">
        <f>[1]реквизиты!$A$3</f>
        <v xml:space="preserve">24 - 27 March 2014            Moscow (Russia)     </v>
      </c>
      <c r="L2" s="347"/>
      <c r="M2" s="347"/>
      <c r="N2" s="347"/>
      <c r="O2" s="347"/>
      <c r="P2" s="348"/>
      <c r="V2" s="100"/>
    </row>
    <row r="3" spans="1:22" ht="19.5" customHeight="1">
      <c r="C3" s="362"/>
      <c r="F3" s="77"/>
      <c r="G3" s="77"/>
      <c r="H3" s="77"/>
      <c r="I3" s="77"/>
      <c r="J3" s="77"/>
      <c r="K3" s="77"/>
      <c r="L3" s="77"/>
    </row>
    <row r="4" spans="1:22" ht="12.75" customHeight="1" thickBot="1">
      <c r="C4" s="360" t="s">
        <v>21</v>
      </c>
    </row>
    <row r="5" spans="1:22" ht="12.75" customHeight="1" thickBot="1">
      <c r="A5" s="333" t="s">
        <v>43</v>
      </c>
      <c r="C5" s="336">
        <v>1</v>
      </c>
      <c r="D5" s="338" t="str">
        <f>VLOOKUP(C5,пр.взв.!B7:F38,2,FALSE)</f>
        <v>NURDZHIKOV MEKAN</v>
      </c>
      <c r="E5" s="319" t="str">
        <f>VLOOKUP(C5,пр.взв.!B7:F38,3,FALSE)</f>
        <v>1996 cms</v>
      </c>
      <c r="F5" s="315" t="str">
        <f>VLOOKUP(C5,пр.взв.!B7:F38,4,FALSE)</f>
        <v>TKM</v>
      </c>
      <c r="G5" s="103"/>
      <c r="H5" s="50"/>
      <c r="I5" s="50"/>
      <c r="J5" s="50"/>
      <c r="K5" s="50"/>
      <c r="L5" s="12"/>
      <c r="M5" s="363">
        <v>1</v>
      </c>
      <c r="N5" s="323">
        <f>K21</f>
        <v>5</v>
      </c>
      <c r="O5" s="324" t="str">
        <f>VLOOKUP(N5,пр.взв.!B7:E38,2,FALSE)</f>
        <v>PANTELEEV PAVEL</v>
      </c>
      <c r="P5" s="355" t="str">
        <f>VLOOKUP(N5,пр.взв.!B7:F38,4,FALSE)</f>
        <v>RUS</v>
      </c>
    </row>
    <row r="6" spans="1:22" ht="12.75" customHeight="1">
      <c r="A6" s="334"/>
      <c r="C6" s="337"/>
      <c r="D6" s="309">
        <f>пр.взв.!C8</f>
        <v>0</v>
      </c>
      <c r="E6" s="320"/>
      <c r="F6" s="316">
        <f>пр.взв.!E8</f>
        <v>0</v>
      </c>
      <c r="G6" s="327">
        <v>9</v>
      </c>
      <c r="H6" s="104"/>
      <c r="I6" s="104"/>
      <c r="J6" s="50"/>
      <c r="K6" s="118"/>
      <c r="M6" s="364"/>
      <c r="N6" s="308"/>
      <c r="O6" s="310" t="e">
        <f>VLOOKUP(N6,пр.взв.!B7:E38,2,FALSE)</f>
        <v>#N/A</v>
      </c>
      <c r="P6" s="306" t="e">
        <f>VLOOKUP(N6,пр.взв.!B7:E38,4,FALSE)</f>
        <v>#N/A</v>
      </c>
    </row>
    <row r="7" spans="1:22" ht="12.75" customHeight="1" thickBot="1">
      <c r="A7" s="334"/>
      <c r="C7" s="341">
        <v>9</v>
      </c>
      <c r="D7" s="339" t="str">
        <f>VLOOKUP(C7,пр.взв.!B7:F38,2,FALSE)</f>
        <v>BOKIEV BOKHODIR</v>
      </c>
      <c r="E7" s="317">
        <f>VLOOKUP(C7,пр.взв.!B7:F38,3,FALSE)</f>
        <v>1988</v>
      </c>
      <c r="F7" s="321" t="str">
        <f>VLOOKUP(C7,пр.взв.!B7:F38,4,FALSE)</f>
        <v>RUS</v>
      </c>
      <c r="G7" s="328"/>
      <c r="H7" s="105"/>
      <c r="I7" s="104"/>
      <c r="J7" s="50"/>
      <c r="K7" s="118"/>
      <c r="M7" s="356">
        <v>2</v>
      </c>
      <c r="N7" s="308">
        <v>2</v>
      </c>
      <c r="O7" s="310" t="str">
        <f>VLOOKUP(N7,пр.взв.!B7:E38,2,FALSE)</f>
        <v>BUSEEV VADIM</v>
      </c>
      <c r="P7" s="306" t="str">
        <f>VLOOKUP(N7,пр.взв.!B7:E38,4,FALSE)</f>
        <v>RUS</v>
      </c>
      <c r="T7" s="7"/>
    </row>
    <row r="8" spans="1:22" ht="12.75" customHeight="1" thickBot="1">
      <c r="A8" s="334"/>
      <c r="C8" s="342"/>
      <c r="D8" s="340">
        <f>пр.взв.!C24</f>
        <v>0</v>
      </c>
      <c r="E8" s="318"/>
      <c r="F8" s="322">
        <f>пр.взв.!E24</f>
        <v>0</v>
      </c>
      <c r="G8" s="106"/>
      <c r="H8" s="104"/>
      <c r="I8" s="331">
        <v>5</v>
      </c>
      <c r="J8" s="50"/>
      <c r="K8" s="118"/>
      <c r="M8" s="356"/>
      <c r="N8" s="308"/>
      <c r="O8" s="310" t="e">
        <f>VLOOKUP(N8,пр.взв.!B1:E40,2,FALSE)</f>
        <v>#N/A</v>
      </c>
      <c r="P8" s="306" t="e">
        <f>VLOOKUP(N8,пр.взв.!B2:E40,4,FALSE)</f>
        <v>#N/A</v>
      </c>
    </row>
    <row r="9" spans="1:22" ht="12.75" customHeight="1" thickBot="1">
      <c r="A9" s="334"/>
      <c r="C9" s="336">
        <v>5</v>
      </c>
      <c r="D9" s="338" t="str">
        <f>VLOOKUP(C9,пр.взв.!B7:F38,2,FALSE)</f>
        <v>PANTELEEV PAVEL</v>
      </c>
      <c r="E9" s="319" t="str">
        <f>VLOOKUP(C9,пр.взв.!B7:F38,3,FALSE)</f>
        <v>1993 ms</v>
      </c>
      <c r="F9" s="315" t="str">
        <f>VLOOKUP(C9,пр.взв.!B7:F38,4,FALSE)</f>
        <v>RUS</v>
      </c>
      <c r="G9" s="103"/>
      <c r="H9" s="104"/>
      <c r="I9" s="332"/>
      <c r="J9" s="107"/>
      <c r="K9" s="50"/>
      <c r="M9" s="361">
        <v>3</v>
      </c>
      <c r="N9" s="308">
        <v>7</v>
      </c>
      <c r="O9" s="310" t="str">
        <f>VLOOKUP(N9,пр.взв.!B7:E38,2,FALSE)</f>
        <v>MAGAMEDOV KURBAN</v>
      </c>
      <c r="P9" s="306" t="str">
        <f>VLOOKUP(N9,пр.взв.!B7:E38,4,FALSE)</f>
        <v>RUS</v>
      </c>
    </row>
    <row r="10" spans="1:22" ht="12.75" customHeight="1">
      <c r="A10" s="334"/>
      <c r="C10" s="337"/>
      <c r="D10" s="309">
        <f>пр.взв.!C16</f>
        <v>0</v>
      </c>
      <c r="E10" s="320"/>
      <c r="F10" s="316">
        <f>пр.взв.!E16</f>
        <v>0</v>
      </c>
      <c r="G10" s="325">
        <v>5</v>
      </c>
      <c r="H10" s="108"/>
      <c r="I10" s="104"/>
      <c r="J10" s="109"/>
      <c r="K10" s="50"/>
      <c r="L10" s="12"/>
      <c r="M10" s="361"/>
      <c r="N10" s="308"/>
      <c r="O10" s="310" t="e">
        <f>VLOOKUP(N10,пр.взв.!B1:E42,2,FALSE)</f>
        <v>#N/A</v>
      </c>
      <c r="P10" s="306" t="e">
        <f>VLOOKUP(N10,пр.взв.!B1:E42,4,FALSE)</f>
        <v>#N/A</v>
      </c>
    </row>
    <row r="11" spans="1:22" ht="12.75" customHeight="1" thickBot="1">
      <c r="A11" s="334"/>
      <c r="C11" s="341">
        <v>13</v>
      </c>
      <c r="D11" s="339" t="str">
        <f>VLOOKUP(C11,пр.взв.!B7:F38,2,FALSE)</f>
        <v>MAMATIMINOV BEKTUR</v>
      </c>
      <c r="E11" s="317">
        <f>VLOOKUP(C11,пр.взв.!B7:F38,3,FALSE)</f>
        <v>1995</v>
      </c>
      <c r="F11" s="321" t="str">
        <f>VLOOKUP(C11,пр.взв.!B7:F38,4,FALSE)</f>
        <v>KGZ</v>
      </c>
      <c r="G11" s="326"/>
      <c r="H11" s="104"/>
      <c r="I11" s="104"/>
      <c r="J11" s="109"/>
      <c r="K11" s="119"/>
      <c r="L11" s="28"/>
      <c r="M11" s="361">
        <v>3</v>
      </c>
      <c r="N11" s="308">
        <v>12</v>
      </c>
      <c r="O11" s="310" t="str">
        <f>VLOOKUP(N11,пр.взв.!B7:E38,2,FALSE)</f>
        <v>LABAZANOV UZAIR</v>
      </c>
      <c r="P11" s="306" t="str">
        <f>VLOOKUP(N11,пр.взв.!B7:E38,4,FALSE)</f>
        <v>RUS</v>
      </c>
    </row>
    <row r="12" spans="1:22" ht="12.75" customHeight="1" thickBot="1">
      <c r="A12" s="335"/>
      <c r="C12" s="342"/>
      <c r="D12" s="340">
        <f>пр.взв.!C32</f>
        <v>0</v>
      </c>
      <c r="E12" s="318"/>
      <c r="F12" s="322">
        <f>пр.взв.!E32</f>
        <v>0</v>
      </c>
      <c r="G12" s="106"/>
      <c r="H12" s="104"/>
      <c r="I12" s="104"/>
      <c r="J12" s="50"/>
      <c r="K12" s="331">
        <v>5</v>
      </c>
      <c r="L12" s="12"/>
      <c r="M12" s="361"/>
      <c r="N12" s="308"/>
      <c r="O12" s="310" t="e">
        <f>VLOOKUP(N12,пр.взв.!B3:E44,2,FALSE)</f>
        <v>#N/A</v>
      </c>
      <c r="P12" s="306" t="e">
        <f>VLOOKUP(N12,пр.взв.!B3:E44,4,FALSE)</f>
        <v>#N/A</v>
      </c>
    </row>
    <row r="13" spans="1:22" ht="12.75" customHeight="1" thickBot="1">
      <c r="A13" s="333" t="s">
        <v>44</v>
      </c>
      <c r="C13" s="336">
        <v>3</v>
      </c>
      <c r="D13" s="338" t="str">
        <f>VLOOKUP(C13,пр.взв.!B7:F38,2,FALSE)</f>
        <v>CHEORGHIU IULIAN</v>
      </c>
      <c r="E13" s="319">
        <f>VLOOKUP(C13,пр.взв.!B7:F38,3,FALSE)</f>
        <v>1996</v>
      </c>
      <c r="F13" s="315" t="str">
        <f>VLOOKUP(C13,пр.взв.!B7:F38,4,FALSE)</f>
        <v>MDA</v>
      </c>
      <c r="G13" s="103"/>
      <c r="H13" s="104"/>
      <c r="I13" s="104"/>
      <c r="J13" s="50"/>
      <c r="K13" s="332"/>
      <c r="L13" s="12"/>
      <c r="M13" s="357" t="s">
        <v>79</v>
      </c>
      <c r="N13" s="308">
        <v>9</v>
      </c>
      <c r="O13" s="310" t="str">
        <f>VLOOKUP(N13,пр.взв.!B7:E38,2,FALSE)</f>
        <v>BOKIEV BOKHODIR</v>
      </c>
      <c r="P13" s="306" t="str">
        <f>VLOOKUP(N13,пр.взв.!B7:E38,4,FALSE)</f>
        <v>RUS</v>
      </c>
      <c r="Q13" s="85"/>
      <c r="R13" s="85"/>
      <c r="S13" s="85"/>
      <c r="T13" s="85"/>
    </row>
    <row r="14" spans="1:22" ht="12.75" customHeight="1">
      <c r="A14" s="334"/>
      <c r="C14" s="337"/>
      <c r="D14" s="309">
        <f>пр.взв.!C12</f>
        <v>0</v>
      </c>
      <c r="E14" s="320"/>
      <c r="F14" s="316">
        <f>пр.взв.!E12</f>
        <v>0</v>
      </c>
      <c r="G14" s="327">
        <v>3</v>
      </c>
      <c r="H14" s="104"/>
      <c r="I14" s="104"/>
      <c r="J14" s="109"/>
      <c r="K14" s="109"/>
      <c r="L14" s="12"/>
      <c r="M14" s="357"/>
      <c r="N14" s="308"/>
      <c r="O14" s="310" t="e">
        <f>VLOOKUP(N14,пр.взв.!B1:E46,2,FALSE)</f>
        <v>#N/A</v>
      </c>
      <c r="P14" s="306" t="e">
        <f>VLOOKUP(N14,пр.взв.!B5:E46,4,FALSE)</f>
        <v>#N/A</v>
      </c>
      <c r="Q14" s="85"/>
      <c r="R14" s="85"/>
      <c r="S14" s="85"/>
      <c r="T14" s="85"/>
    </row>
    <row r="15" spans="1:22" ht="12.75" customHeight="1" thickBot="1">
      <c r="A15" s="334"/>
      <c r="C15" s="341">
        <v>11</v>
      </c>
      <c r="D15" s="339" t="str">
        <f>VLOOKUP(C15,пр.взв.!B7:F38,2,FALSE)</f>
        <v>KABILOV RASHID</v>
      </c>
      <c r="E15" s="317" t="str">
        <f>VLOOKUP(C15,пр.взв.!B7:F38,3,FALSE)</f>
        <v>1988 ms</v>
      </c>
      <c r="F15" s="321" t="str">
        <f>VLOOKUP(C15,пр.взв.!B7:F38,4,FALSE)</f>
        <v>KAZ</v>
      </c>
      <c r="G15" s="328"/>
      <c r="H15" s="105"/>
      <c r="I15" s="104"/>
      <c r="J15" s="109"/>
      <c r="K15" s="109"/>
      <c r="L15" s="12"/>
      <c r="M15" s="357" t="s">
        <v>79</v>
      </c>
      <c r="N15" s="308">
        <v>3</v>
      </c>
      <c r="O15" s="310" t="str">
        <f>VLOOKUP(N15,пр.взв.!B7:E38,2,FALSE)</f>
        <v>CHEORGHIU IULIAN</v>
      </c>
      <c r="P15" s="306" t="str">
        <f>VLOOKUP(N15,пр.взв.!B7:E38,4,FALSE)</f>
        <v>MDA</v>
      </c>
      <c r="Q15" s="85"/>
      <c r="R15" s="85"/>
      <c r="S15" s="85"/>
      <c r="T15" s="85"/>
    </row>
    <row r="16" spans="1:22" ht="12.75" customHeight="1" thickBot="1">
      <c r="A16" s="334"/>
      <c r="C16" s="342"/>
      <c r="D16" s="340">
        <f>пр.взв.!C28</f>
        <v>0</v>
      </c>
      <c r="E16" s="318"/>
      <c r="F16" s="322">
        <f>пр.взв.!E28</f>
        <v>0</v>
      </c>
      <c r="G16" s="106"/>
      <c r="H16" s="104"/>
      <c r="I16" s="329">
        <v>7</v>
      </c>
      <c r="J16" s="111"/>
      <c r="K16" s="109"/>
      <c r="L16" s="12"/>
      <c r="M16" s="357"/>
      <c r="N16" s="308"/>
      <c r="O16" s="310" t="e">
        <f>VLOOKUP(N16,пр.взв.!B1:E48,2,FALSE)</f>
        <v>#N/A</v>
      </c>
      <c r="P16" s="306" t="e">
        <f>VLOOKUP(N16,пр.взв.!B7:E48,4,FALSE)</f>
        <v>#N/A</v>
      </c>
      <c r="Q16" s="85"/>
      <c r="R16" s="85"/>
      <c r="S16" s="85"/>
      <c r="T16" s="85"/>
    </row>
    <row r="17" spans="1:20" ht="12.75" customHeight="1" thickBot="1">
      <c r="A17" s="334"/>
      <c r="C17" s="336">
        <v>7</v>
      </c>
      <c r="D17" s="338" t="str">
        <f>VLOOKUP(C17,пр.взв.!B7:F38,2,FALSE)</f>
        <v>MAGAMEDOV KURBAN</v>
      </c>
      <c r="E17" s="319" t="str">
        <f>VLOOKUP(C17,пр.взв.!B7:F38,3,FALSE)</f>
        <v>1991 ms</v>
      </c>
      <c r="F17" s="315" t="str">
        <f>VLOOKUP(C17,пр.взв.!B7:F38,4,FALSE)</f>
        <v>RUS</v>
      </c>
      <c r="G17" s="103"/>
      <c r="H17" s="106"/>
      <c r="I17" s="330"/>
      <c r="J17" s="112"/>
      <c r="K17" s="113"/>
      <c r="L17" s="9"/>
      <c r="M17" s="357" t="s">
        <v>79</v>
      </c>
      <c r="N17" s="307">
        <v>14</v>
      </c>
      <c r="O17" s="309" t="str">
        <f>VLOOKUP(N17,пр.взв.!B7:E38,2,FALSE)</f>
        <v>RAZIN SERGEY</v>
      </c>
      <c r="P17" s="311" t="str">
        <f>VLOOKUP(N17,пр.взв.!B7:E38,4,FALSE)</f>
        <v>RUS</v>
      </c>
      <c r="Q17" s="85"/>
      <c r="R17" s="85"/>
      <c r="S17" s="85"/>
      <c r="T17" s="85"/>
    </row>
    <row r="18" spans="1:20" ht="12.75" customHeight="1">
      <c r="A18" s="334"/>
      <c r="C18" s="337"/>
      <c r="D18" s="309">
        <f>пр.взв.!C20</f>
        <v>0</v>
      </c>
      <c r="E18" s="320"/>
      <c r="F18" s="316">
        <f>пр.взв.!E20</f>
        <v>0</v>
      </c>
      <c r="G18" s="325">
        <v>7</v>
      </c>
      <c r="H18" s="114"/>
      <c r="I18" s="106"/>
      <c r="J18" s="115"/>
      <c r="K18" s="109"/>
      <c r="L18" s="17"/>
      <c r="M18" s="357"/>
      <c r="N18" s="308"/>
      <c r="O18" s="310" t="e">
        <f>VLOOKUP(N18,пр.взв.!B1:E50,2,FALSE)</f>
        <v>#N/A</v>
      </c>
      <c r="P18" s="306" t="e">
        <f>VLOOKUP(N18,пр.взв.!B1:E50,4,FALSE)</f>
        <v>#N/A</v>
      </c>
      <c r="Q18" s="85"/>
      <c r="R18" s="85"/>
      <c r="S18" s="85"/>
      <c r="T18" s="85"/>
    </row>
    <row r="19" spans="1:20" ht="13.9" customHeight="1" thickBot="1">
      <c r="A19" s="334"/>
      <c r="C19" s="341">
        <v>15</v>
      </c>
      <c r="D19" s="339" t="str">
        <f>VLOOKUP(C19,пр.взв.!B7:F38,2,FALSE)</f>
        <v>MERETGELDIEV BEGLI</v>
      </c>
      <c r="E19" s="317">
        <f>VLOOKUP(C19,пр.взв.!B7:F38,3,FALSE)</f>
        <v>1994</v>
      </c>
      <c r="F19" s="321" t="str">
        <f>VLOOKUP(C19,пр.взв.!B7:F38,4,FALSE)</f>
        <v>TKM</v>
      </c>
      <c r="G19" s="326"/>
      <c r="H19" s="106"/>
      <c r="I19" s="106"/>
      <c r="J19" s="115"/>
      <c r="K19" s="109"/>
      <c r="L19" s="17"/>
      <c r="M19" s="357" t="s">
        <v>79</v>
      </c>
      <c r="N19" s="308">
        <v>8</v>
      </c>
      <c r="O19" s="310" t="str">
        <f>VLOOKUP(N19,пр.взв.!B7:E38,2,FALSE)</f>
        <v>SYRBU Mikhail</v>
      </c>
      <c r="P19" s="306" t="str">
        <f>VLOOKUP(N19,пр.взв.!B7:E38,4,FALSE)</f>
        <v>MDA</v>
      </c>
      <c r="Q19" s="85"/>
      <c r="R19" s="85"/>
      <c r="S19" s="85"/>
      <c r="T19" s="85"/>
    </row>
    <row r="20" spans="1:20" ht="12.6" customHeight="1" thickBot="1">
      <c r="A20" s="335"/>
      <c r="C20" s="342"/>
      <c r="D20" s="340">
        <f>пр.взв.!C36</f>
        <v>0</v>
      </c>
      <c r="E20" s="318"/>
      <c r="F20" s="322">
        <f>пр.взв.!E36</f>
        <v>0</v>
      </c>
      <c r="G20" s="106"/>
      <c r="H20" s="103"/>
      <c r="I20" s="103"/>
      <c r="J20" s="115"/>
      <c r="K20" s="109"/>
      <c r="L20" s="17"/>
      <c r="M20" s="357"/>
      <c r="N20" s="308"/>
      <c r="O20" s="310" t="e">
        <f>VLOOKUP(N20,пр.взв.!B2:E52,2,FALSE)</f>
        <v>#N/A</v>
      </c>
      <c r="P20" s="306" t="e">
        <f>VLOOKUP(N20,пр.взв.!B1:E52,4,FALSE)</f>
        <v>#N/A</v>
      </c>
      <c r="Q20" s="85"/>
      <c r="R20" s="85"/>
      <c r="S20" s="85"/>
      <c r="T20" s="85"/>
    </row>
    <row r="21" spans="1:20" ht="12.6" customHeight="1">
      <c r="C21" s="359"/>
      <c r="D21" s="128"/>
      <c r="E21" s="129"/>
      <c r="F21" s="3"/>
      <c r="G21" s="120"/>
      <c r="H21" s="120"/>
      <c r="I21" s="120"/>
      <c r="J21" s="118"/>
      <c r="K21" s="365">
        <v>5</v>
      </c>
      <c r="M21" s="357" t="s">
        <v>80</v>
      </c>
      <c r="N21" s="308">
        <v>1</v>
      </c>
      <c r="O21" s="310" t="str">
        <f>VLOOKUP(N21,пр.взв.!B7:E38,2,FALSE)</f>
        <v>NURDZHIKOV MEKAN</v>
      </c>
      <c r="P21" s="306" t="str">
        <f>VLOOKUP(N21,пр.взв.!B7:E38,4,FALSE)</f>
        <v>TKM</v>
      </c>
      <c r="Q21" s="85"/>
      <c r="R21" s="85"/>
      <c r="S21" s="85"/>
      <c r="T21" s="85"/>
    </row>
    <row r="22" spans="1:20" ht="12.6" customHeight="1" thickBot="1">
      <c r="C22" s="360"/>
      <c r="D22" s="1"/>
      <c r="E22" s="130"/>
      <c r="G22" s="118"/>
      <c r="H22" s="118"/>
      <c r="I22" s="118"/>
      <c r="J22" s="118"/>
      <c r="K22" s="366"/>
      <c r="L22" s="51"/>
      <c r="M22" s="357"/>
      <c r="N22" s="308"/>
      <c r="O22" s="310" t="e">
        <f>VLOOKUP(N22,пр.взв.!B2:E54,2,FALSE)</f>
        <v>#N/A</v>
      </c>
      <c r="P22" s="306" t="e">
        <f>VLOOKUP(N22,пр.взв.!B3:E54,4,FALSE)</f>
        <v>#N/A</v>
      </c>
      <c r="Q22" s="85"/>
      <c r="R22" s="85"/>
      <c r="S22" s="85"/>
      <c r="T22" s="85"/>
    </row>
    <row r="23" spans="1:20" ht="12.6" customHeight="1" thickBot="1">
      <c r="A23" s="333" t="s">
        <v>45</v>
      </c>
      <c r="C23" s="336">
        <v>2</v>
      </c>
      <c r="D23" s="338" t="str">
        <f>VLOOKUP(C23,пр.взв.!B7:F38,2,FALSE)</f>
        <v>BUSEEV VADIM</v>
      </c>
      <c r="E23" s="319" t="str">
        <f>VLOOKUP(C23,пр.взв.!B7:F38,3,FALSE)</f>
        <v>1986 ms</v>
      </c>
      <c r="F23" s="315" t="str">
        <f>VLOOKUP(C23,пр.взв.!B7:F38,4,FALSE)</f>
        <v>RUS</v>
      </c>
      <c r="G23" s="103"/>
      <c r="H23" s="50"/>
      <c r="I23" s="50"/>
      <c r="J23" s="50"/>
      <c r="K23" s="110"/>
      <c r="M23" s="357" t="s">
        <v>80</v>
      </c>
      <c r="N23" s="308">
        <v>13</v>
      </c>
      <c r="O23" s="310" t="str">
        <f>VLOOKUP(N23,пр.взв.!B7:E38,2,FALSE)</f>
        <v>MAMATIMINOV BEKTUR</v>
      </c>
      <c r="P23" s="306" t="str">
        <f>VLOOKUP(N23,пр.взв.!B7:E38,4,FALSE)</f>
        <v>KGZ</v>
      </c>
    </row>
    <row r="24" spans="1:20" ht="12.6" customHeight="1">
      <c r="A24" s="334"/>
      <c r="C24" s="337"/>
      <c r="D24" s="309">
        <f>пр.взв.!C10</f>
        <v>0</v>
      </c>
      <c r="E24" s="320"/>
      <c r="F24" s="316"/>
      <c r="G24" s="327">
        <v>2</v>
      </c>
      <c r="H24" s="104"/>
      <c r="I24" s="104"/>
      <c r="J24" s="50"/>
      <c r="K24" s="121"/>
      <c r="M24" s="357"/>
      <c r="N24" s="308"/>
      <c r="O24" s="310" t="e">
        <f>VLOOKUP(N24,пр.взв.!B2:E56,2,FALSE)</f>
        <v>#N/A</v>
      </c>
      <c r="P24" s="306" t="e">
        <f>VLOOKUP(N24,пр.взв.!B5:E56,4,FALSE)</f>
        <v>#N/A</v>
      </c>
    </row>
    <row r="25" spans="1:20" ht="12.6" customHeight="1" thickBot="1">
      <c r="A25" s="334"/>
      <c r="C25" s="341">
        <v>10</v>
      </c>
      <c r="D25" s="339" t="str">
        <f>VLOOKUP(C25,пр.взв.!B7:F38,2,FALSE)</f>
        <v>TOLESH ABYLAI</v>
      </c>
      <c r="E25" s="317" t="str">
        <f>VLOOKUP(C25,пр.взв.!B7:F38,3,FALSE)</f>
        <v>1993 ms</v>
      </c>
      <c r="F25" s="321" t="str">
        <f>VLOOKUP(C25,пр.взв.!B7:F38,4,FALSE)</f>
        <v>KAZ</v>
      </c>
      <c r="G25" s="328"/>
      <c r="H25" s="105"/>
      <c r="I25" s="104"/>
      <c r="J25" s="50"/>
      <c r="K25" s="121"/>
      <c r="M25" s="357" t="s">
        <v>80</v>
      </c>
      <c r="N25" s="308">
        <v>11</v>
      </c>
      <c r="O25" s="310" t="str">
        <f>VLOOKUP(N25,пр.взв.!B7:E38,2,FALSE)</f>
        <v>KABILOV RASHID</v>
      </c>
      <c r="P25" s="306" t="str">
        <f>VLOOKUP(N25,пр.взв.!B7:E38,4,FALSE)</f>
        <v>KAZ</v>
      </c>
    </row>
    <row r="26" spans="1:20" ht="12.6" customHeight="1" thickBot="1">
      <c r="A26" s="334"/>
      <c r="C26" s="342"/>
      <c r="D26" s="340">
        <f>пр.взв.!C26</f>
        <v>0</v>
      </c>
      <c r="E26" s="318"/>
      <c r="F26" s="322"/>
      <c r="G26" s="106"/>
      <c r="H26" s="104"/>
      <c r="I26" s="331">
        <v>2</v>
      </c>
      <c r="J26" s="50"/>
      <c r="K26" s="121"/>
      <c r="M26" s="357"/>
      <c r="N26" s="308"/>
      <c r="O26" s="310" t="e">
        <f>VLOOKUP(N26,пр.взв.!B2:E58,2,FALSE)</f>
        <v>#N/A</v>
      </c>
      <c r="P26" s="306" t="e">
        <f>VLOOKUP(N26,пр.взв.!B7:E58,4,FALSE)</f>
        <v>#N/A</v>
      </c>
    </row>
    <row r="27" spans="1:20" ht="12.6" customHeight="1" thickBot="1">
      <c r="A27" s="334"/>
      <c r="C27" s="336">
        <v>6</v>
      </c>
      <c r="D27" s="338" t="str">
        <f>VLOOKUP(C27,пр.взв.!B7:F38,2,FALSE)</f>
        <v>OZORBIEV ULANBEK</v>
      </c>
      <c r="E27" s="319">
        <f>VLOOKUP(C27,пр.взв.!B7:F38,3,FALSE)</f>
        <v>1986</v>
      </c>
      <c r="F27" s="315" t="str">
        <f>VLOOKUP(C27,пр.взв.!B7:F38,4,FALSE)</f>
        <v>KGZ</v>
      </c>
      <c r="G27" s="103"/>
      <c r="H27" s="104"/>
      <c r="I27" s="332"/>
      <c r="J27" s="107"/>
      <c r="K27" s="109"/>
      <c r="M27" s="357" t="s">
        <v>80</v>
      </c>
      <c r="N27" s="308">
        <v>15</v>
      </c>
      <c r="O27" s="310" t="str">
        <f>VLOOKUP(N27,пр.взв.!B7:E38,2,FALSE)</f>
        <v>MERETGELDIEV BEGLI</v>
      </c>
      <c r="P27" s="306" t="str">
        <f>VLOOKUP(N27,пр.взв.!B7:E38,4,FALSE)</f>
        <v>TKM</v>
      </c>
    </row>
    <row r="28" spans="1:20" ht="12.6" customHeight="1">
      <c r="A28" s="334"/>
      <c r="C28" s="337"/>
      <c r="D28" s="309">
        <f>пр.взв.!C18</f>
        <v>0</v>
      </c>
      <c r="E28" s="320"/>
      <c r="F28" s="316"/>
      <c r="G28" s="325">
        <v>14</v>
      </c>
      <c r="H28" s="108"/>
      <c r="I28" s="104"/>
      <c r="J28" s="109"/>
      <c r="K28" s="109"/>
      <c r="L28" s="12"/>
      <c r="M28" s="357"/>
      <c r="N28" s="308"/>
      <c r="O28" s="310" t="e">
        <f>VLOOKUP(N28,пр.взв.!B2:E60,2,FALSE)</f>
        <v>#N/A</v>
      </c>
      <c r="P28" s="306" t="e">
        <f>VLOOKUP(N28,пр.взв.!B2:E60,4,FALSE)</f>
        <v>#N/A</v>
      </c>
    </row>
    <row r="29" spans="1:20" ht="12.6" customHeight="1" thickBot="1">
      <c r="A29" s="334"/>
      <c r="C29" s="341">
        <v>14</v>
      </c>
      <c r="D29" s="339" t="str">
        <f>VLOOKUP(C29,пр.взв.!B7:F38,2,FALSE)</f>
        <v>RAZIN SERGEY</v>
      </c>
      <c r="E29" s="317" t="str">
        <f>VLOOKUP(C29,пр.взв.!B7:F38,3,FALSE)</f>
        <v>1987 ms</v>
      </c>
      <c r="F29" s="321" t="str">
        <f>VLOOKUP(C29,пр.взв.!B7:F38,4,FALSE)</f>
        <v>RUS</v>
      </c>
      <c r="G29" s="326"/>
      <c r="H29" s="104"/>
      <c r="I29" s="104"/>
      <c r="J29" s="109"/>
      <c r="K29" s="122"/>
      <c r="L29" s="28"/>
      <c r="M29" s="357" t="s">
        <v>80</v>
      </c>
      <c r="N29" s="307">
        <v>10</v>
      </c>
      <c r="O29" s="309" t="str">
        <f>VLOOKUP(N29,пр.взв.!B7:E38,2,FALSE)</f>
        <v>TOLESH ABYLAI</v>
      </c>
      <c r="P29" s="311" t="str">
        <f>VLOOKUP(N29,пр.взв.!B7:E38,4,FALSE)</f>
        <v>KAZ</v>
      </c>
      <c r="Q29" s="85"/>
      <c r="R29" s="85"/>
    </row>
    <row r="30" spans="1:20" ht="12.6" customHeight="1" thickBot="1">
      <c r="A30" s="335"/>
      <c r="C30" s="342"/>
      <c r="D30" s="340">
        <f>пр.взв.!C34</f>
        <v>0</v>
      </c>
      <c r="E30" s="318"/>
      <c r="F30" s="322"/>
      <c r="G30" s="106"/>
      <c r="H30" s="104"/>
      <c r="I30" s="104"/>
      <c r="J30" s="50"/>
      <c r="K30" s="329">
        <v>2</v>
      </c>
      <c r="L30" s="12"/>
      <c r="M30" s="357"/>
      <c r="N30" s="308"/>
      <c r="O30" s="310" t="e">
        <f>VLOOKUP(N30,пр.взв.!B3:E62,2,FALSE)</f>
        <v>#N/A</v>
      </c>
      <c r="P30" s="306" t="e">
        <f>VLOOKUP(N30,пр.взв.!B1:E62,4,FALSE)</f>
        <v>#N/A</v>
      </c>
      <c r="Q30" s="85"/>
      <c r="R30" s="85"/>
    </row>
    <row r="31" spans="1:20" ht="12.6" customHeight="1" thickBot="1">
      <c r="A31" s="333" t="s">
        <v>46</v>
      </c>
      <c r="C31" s="336">
        <v>4</v>
      </c>
      <c r="D31" s="338" t="str">
        <f>VLOOKUP(C31,пр.взв.!B7:F38,2,FALSE)</f>
        <v>NURYEV YALKYM</v>
      </c>
      <c r="E31" s="319" t="str">
        <f>VLOOKUP(C31,пр.взв.!B7:F38,3,FALSE)</f>
        <v>1988 cms</v>
      </c>
      <c r="F31" s="315" t="str">
        <f>VLOOKUP(C31,пр.взв.!B7:F38,4,FALSE)</f>
        <v>TKM</v>
      </c>
      <c r="G31" s="103"/>
      <c r="H31" s="104"/>
      <c r="I31" s="104"/>
      <c r="J31" s="50"/>
      <c r="K31" s="330"/>
      <c r="L31" s="12"/>
      <c r="M31" s="357" t="s">
        <v>80</v>
      </c>
      <c r="N31" s="308">
        <v>6</v>
      </c>
      <c r="O31" s="310" t="str">
        <f>VLOOKUP(N31,пр.взв.!B7:E38,2,FALSE)</f>
        <v>OZORBIEV ULANBEK</v>
      </c>
      <c r="P31" s="306" t="str">
        <f>VLOOKUP(N31,пр.взв.!B7:E38,4,FALSE)</f>
        <v>KGZ</v>
      </c>
      <c r="Q31" s="85"/>
      <c r="R31" s="85"/>
    </row>
    <row r="32" spans="1:20" ht="12.6" customHeight="1">
      <c r="A32" s="334"/>
      <c r="C32" s="337"/>
      <c r="D32" s="309">
        <f>пр.взв.!C14</f>
        <v>0</v>
      </c>
      <c r="E32" s="320"/>
      <c r="F32" s="316"/>
      <c r="G32" s="327">
        <v>12</v>
      </c>
      <c r="H32" s="104"/>
      <c r="I32" s="104"/>
      <c r="J32" s="109"/>
      <c r="K32" s="50"/>
      <c r="L32" s="12"/>
      <c r="M32" s="357"/>
      <c r="N32" s="308"/>
      <c r="O32" s="310" t="e">
        <f>VLOOKUP(N32,пр.взв.!B3:E64,2,FALSE)</f>
        <v>#N/A</v>
      </c>
      <c r="P32" s="306" t="e">
        <f>VLOOKUP(N32,пр.взв.!B3:E64,4,FALSE)</f>
        <v>#N/A</v>
      </c>
      <c r="Q32" s="85"/>
      <c r="R32" s="85"/>
    </row>
    <row r="33" spans="1:18" ht="12.6" customHeight="1" thickBot="1">
      <c r="A33" s="334"/>
      <c r="C33" s="341">
        <v>12</v>
      </c>
      <c r="D33" s="339" t="str">
        <f>VLOOKUP(C33,пр.взв.!B7:F38,2,FALSE)</f>
        <v>LABAZANOV UZAIR</v>
      </c>
      <c r="E33" s="317" t="str">
        <f>VLOOKUP(C33,пр.взв.!B7:F38,3,FALSE)</f>
        <v>1990 ms</v>
      </c>
      <c r="F33" s="321" t="str">
        <f>VLOOKUP(C33,пр.взв.!B7:F38,4,FALSE)</f>
        <v>RUS</v>
      </c>
      <c r="G33" s="328"/>
      <c r="H33" s="105"/>
      <c r="I33" s="104"/>
      <c r="J33" s="109"/>
      <c r="K33" s="50"/>
      <c r="L33" s="12"/>
      <c r="M33" s="357" t="s">
        <v>80</v>
      </c>
      <c r="N33" s="308">
        <v>4</v>
      </c>
      <c r="O33" s="310" t="str">
        <f>VLOOKUP(N33,пр.взв.!B7:E38,2,FALSE)</f>
        <v>NURYEV YALKYM</v>
      </c>
      <c r="P33" s="306" t="str">
        <f>VLOOKUP(N33,пр.взв.!B7:E38,4,FALSE)</f>
        <v>TKM</v>
      </c>
      <c r="Q33" s="85"/>
      <c r="R33" s="85"/>
    </row>
    <row r="34" spans="1:18" ht="12.6" customHeight="1" thickBot="1">
      <c r="A34" s="334"/>
      <c r="C34" s="342"/>
      <c r="D34" s="340">
        <f>пр.взв.!C30</f>
        <v>0</v>
      </c>
      <c r="E34" s="318"/>
      <c r="F34" s="322"/>
      <c r="G34" s="106"/>
      <c r="H34" s="104"/>
      <c r="I34" s="329">
        <v>12</v>
      </c>
      <c r="J34" s="111"/>
      <c r="K34" s="50"/>
      <c r="L34" s="12"/>
      <c r="M34" s="358"/>
      <c r="N34" s="312"/>
      <c r="O34" s="313" t="e">
        <f>VLOOKUP(N34,пр.взв.!B3:E66,2,FALSE)</f>
        <v>#N/A</v>
      </c>
      <c r="P34" s="314" t="e">
        <f>VLOOKUP(N34,пр.взв.!B3:E66,4,FALSE)</f>
        <v>#N/A</v>
      </c>
      <c r="Q34" s="85"/>
      <c r="R34" s="85"/>
    </row>
    <row r="35" spans="1:18" ht="12.6" customHeight="1" thickBot="1">
      <c r="A35" s="334"/>
      <c r="C35" s="336">
        <v>8</v>
      </c>
      <c r="D35" s="338" t="str">
        <f>VLOOKUP(C35,пр.взв.!B7:F38,2,FALSE)</f>
        <v>SYRBU Mikhail</v>
      </c>
      <c r="E35" s="319" t="str">
        <f>VLOOKUP(C35,пр.взв.!B7:F38,3,FALSE)</f>
        <v>1989, ms</v>
      </c>
      <c r="F35" s="315" t="str">
        <f>VLOOKUP(C35,пр.взв.!B7:F38,4,FALSE)</f>
        <v>MDA</v>
      </c>
      <c r="G35" s="103"/>
      <c r="H35" s="106"/>
      <c r="I35" s="330"/>
      <c r="J35" s="112"/>
      <c r="K35" s="112"/>
      <c r="L35" s="9"/>
      <c r="M35" s="85"/>
      <c r="N35" s="85"/>
    </row>
    <row r="36" spans="1:18" ht="14.25" customHeight="1">
      <c r="A36" s="334"/>
      <c r="C36" s="337"/>
      <c r="D36" s="309">
        <f>пр.взв.!C22</f>
        <v>0</v>
      </c>
      <c r="E36" s="320"/>
      <c r="F36" s="316"/>
      <c r="G36" s="325">
        <v>8</v>
      </c>
      <c r="H36" s="114"/>
      <c r="I36" s="106"/>
      <c r="J36" s="115"/>
      <c r="K36" s="50"/>
      <c r="L36" s="12"/>
      <c r="M36" s="67"/>
      <c r="N36" s="67"/>
    </row>
    <row r="37" spans="1:18" ht="13.9" customHeight="1" thickBot="1">
      <c r="A37" s="334"/>
      <c r="C37" s="341">
        <v>16</v>
      </c>
      <c r="D37" s="339"/>
      <c r="E37" s="317"/>
      <c r="F37" s="321"/>
      <c r="G37" s="326"/>
      <c r="H37" s="106"/>
      <c r="I37" s="106"/>
      <c r="J37" s="115"/>
      <c r="K37" s="50"/>
      <c r="L37" s="12"/>
      <c r="M37" s="86"/>
      <c r="N37" s="86"/>
      <c r="O37" s="87"/>
      <c r="P37" s="85"/>
      <c r="Q37" s="88"/>
      <c r="R37" s="67"/>
    </row>
    <row r="38" spans="1:18" ht="13.9" customHeight="1" thickBot="1">
      <c r="A38" s="335"/>
      <c r="C38" s="342"/>
      <c r="D38" s="340"/>
      <c r="E38" s="318"/>
      <c r="F38" s="322"/>
      <c r="G38" s="106"/>
      <c r="H38" s="103"/>
      <c r="I38" s="103"/>
      <c r="J38" s="115"/>
      <c r="K38" s="50"/>
      <c r="L38" s="17"/>
      <c r="M38" s="86"/>
      <c r="N38" s="86"/>
      <c r="O38" s="89"/>
      <c r="P38" s="85"/>
      <c r="Q38" s="85"/>
      <c r="R38" s="67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7"/>
      <c r="G40" s="124"/>
      <c r="H40" s="124"/>
      <c r="I40" s="98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4"/>
      <c r="H41" s="124"/>
      <c r="I41" s="116" t="str">
        <f>HYPERLINK([1]реквизиты!$A$13)</f>
        <v/>
      </c>
      <c r="J41" s="99"/>
      <c r="P41" s="3"/>
      <c r="Q41" s="55"/>
      <c r="R41" s="3"/>
    </row>
    <row r="42" spans="1:18" ht="12.75" customHeight="1">
      <c r="G42" s="124"/>
      <c r="H42" s="124"/>
      <c r="I42" s="117"/>
      <c r="P42" s="3"/>
      <c r="Q42" s="55"/>
      <c r="R42" s="3"/>
    </row>
    <row r="43" spans="1:18" ht="13.5" customHeight="1">
      <c r="O43" s="102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5"/>
      <c r="F44" s="124"/>
      <c r="G44" s="124"/>
      <c r="H44" s="124"/>
      <c r="I44" s="98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6"/>
      <c r="D45" s="124"/>
      <c r="E45" s="124"/>
      <c r="F45" s="124"/>
      <c r="G45" s="127"/>
      <c r="H45" s="127"/>
      <c r="I45" s="7"/>
      <c r="O45" s="3"/>
      <c r="P45" s="101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49">
    <mergeCell ref="C3:C4"/>
    <mergeCell ref="E5:E6"/>
    <mergeCell ref="C5:C6"/>
    <mergeCell ref="C7:C8"/>
    <mergeCell ref="E7:E8"/>
    <mergeCell ref="D5:D6"/>
    <mergeCell ref="D7:D8"/>
    <mergeCell ref="M5:M6"/>
    <mergeCell ref="K12:K13"/>
    <mergeCell ref="M9:M10"/>
    <mergeCell ref="C21:C22"/>
    <mergeCell ref="I16:I17"/>
    <mergeCell ref="G18:G19"/>
    <mergeCell ref="G14:G15"/>
    <mergeCell ref="M11:M12"/>
    <mergeCell ref="M13:M14"/>
    <mergeCell ref="C11:C12"/>
    <mergeCell ref="E11:E12"/>
    <mergeCell ref="C13:C14"/>
    <mergeCell ref="E13:E14"/>
    <mergeCell ref="D13:D14"/>
    <mergeCell ref="F13:F14"/>
    <mergeCell ref="M19:M20"/>
    <mergeCell ref="M15:M16"/>
    <mergeCell ref="M17:M18"/>
    <mergeCell ref="M21:M22"/>
    <mergeCell ref="K21:K22"/>
    <mergeCell ref="M33:M34"/>
    <mergeCell ref="M31:M32"/>
    <mergeCell ref="M27:M28"/>
    <mergeCell ref="D11:D12"/>
    <mergeCell ref="F11:F12"/>
    <mergeCell ref="F27:F28"/>
    <mergeCell ref="F29:F30"/>
    <mergeCell ref="F23:F24"/>
    <mergeCell ref="F25:F26"/>
    <mergeCell ref="F31:F32"/>
    <mergeCell ref="F33:F34"/>
    <mergeCell ref="G24:G25"/>
    <mergeCell ref="M29:M30"/>
    <mergeCell ref="M23:M24"/>
    <mergeCell ref="M25:M26"/>
    <mergeCell ref="E27:E28"/>
    <mergeCell ref="E29:E30"/>
    <mergeCell ref="E15:E16"/>
    <mergeCell ref="E17:E18"/>
    <mergeCell ref="E37:E38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G6:G7"/>
    <mergeCell ref="G10:G11"/>
    <mergeCell ref="M7:M8"/>
    <mergeCell ref="P11:P1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7:C18"/>
    <mergeCell ref="C19:C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G36:G37"/>
    <mergeCell ref="G32:G33"/>
    <mergeCell ref="I34:I35"/>
    <mergeCell ref="K30:K31"/>
    <mergeCell ref="G28:G29"/>
    <mergeCell ref="I26:I27"/>
    <mergeCell ref="I8:I9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P27:P28"/>
    <mergeCell ref="N29:N30"/>
    <mergeCell ref="O29:O30"/>
    <mergeCell ref="P29:P30"/>
    <mergeCell ref="N31:N32"/>
    <mergeCell ref="O31:O32"/>
    <mergeCell ref="P31:P32"/>
    <mergeCell ref="N33:N34"/>
    <mergeCell ref="O33:O34"/>
    <mergeCell ref="P33:P34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2014-03-26T14:45:49Z</cp:lastPrinted>
  <dcterms:created xsi:type="dcterms:W3CDTF">1996-10-08T23:32:33Z</dcterms:created>
  <dcterms:modified xsi:type="dcterms:W3CDTF">2014-03-26T14:59:49Z</dcterms:modified>
</cp:coreProperties>
</file>