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M28" i="3"/>
  <c r="J28"/>
  <c r="M26"/>
  <c r="J26"/>
  <c r="K2"/>
  <c r="K1"/>
  <c r="C2" i="4"/>
  <c r="C1"/>
  <c r="K2" i="6"/>
  <c r="K15"/>
  <c r="B2"/>
  <c r="B15"/>
  <c r="O6" i="3"/>
  <c r="J11" i="7"/>
  <c r="B24"/>
  <c r="B22"/>
  <c r="B19"/>
  <c r="B17"/>
  <c r="B14"/>
  <c r="B12"/>
  <c r="K21" i="6"/>
  <c r="K19"/>
  <c r="B21"/>
  <c r="B19"/>
  <c r="P19" i="3"/>
  <c r="P18"/>
  <c r="P16"/>
  <c r="P14"/>
  <c r="P12"/>
  <c r="O15"/>
  <c r="O19"/>
  <c r="O18"/>
  <c r="O16"/>
  <c r="O14"/>
  <c r="P17"/>
  <c r="O17"/>
  <c r="P15"/>
  <c r="P13"/>
  <c r="O13"/>
  <c r="O12"/>
  <c r="P11"/>
  <c r="P9"/>
  <c r="O11"/>
  <c r="O9"/>
  <c r="F21"/>
  <c r="F19"/>
  <c r="F17"/>
  <c r="D21"/>
  <c r="D19"/>
  <c r="D17"/>
  <c r="F13"/>
  <c r="F11"/>
  <c r="D11"/>
  <c r="D13"/>
  <c r="J6" i="7"/>
  <c r="K21" i="5"/>
  <c r="H21"/>
  <c r="A21"/>
  <c r="K19"/>
  <c r="H19"/>
  <c r="A19"/>
  <c r="C28" i="3"/>
  <c r="C26"/>
  <c r="B16" i="5"/>
  <c r="B14"/>
  <c r="B8"/>
  <c r="A3"/>
  <c r="A4" i="7"/>
  <c r="B23"/>
  <c r="H21"/>
  <c r="B21"/>
  <c r="B18"/>
  <c r="H16"/>
  <c r="B16"/>
  <c r="B13"/>
  <c r="H11"/>
  <c r="B11"/>
  <c r="A2"/>
  <c r="A1"/>
  <c r="B8"/>
  <c r="H6"/>
  <c r="B6"/>
  <c r="M10" i="6"/>
  <c r="M8"/>
  <c r="M6"/>
  <c r="M19"/>
  <c r="M21"/>
  <c r="D21"/>
  <c r="D19"/>
  <c r="D12"/>
  <c r="D10"/>
  <c r="D8"/>
  <c r="D6"/>
  <c r="F18" i="3"/>
  <c r="F20"/>
  <c r="E20"/>
  <c r="E18"/>
  <c r="D18"/>
  <c r="D20"/>
  <c r="F16"/>
  <c r="D16"/>
  <c r="D8"/>
  <c r="D10"/>
  <c r="D12"/>
  <c r="D6"/>
  <c r="F12"/>
  <c r="F10"/>
  <c r="F8"/>
  <c r="F6"/>
  <c r="E16"/>
  <c r="E12"/>
  <c r="E10"/>
  <c r="E8"/>
  <c r="E6"/>
  <c r="P10"/>
  <c r="P6"/>
  <c r="O10"/>
  <c r="O8"/>
  <c r="N21" i="6"/>
  <c r="N19"/>
  <c r="E21"/>
  <c r="E19"/>
  <c r="N10"/>
  <c r="N8"/>
  <c r="N6"/>
  <c r="E12"/>
  <c r="E10"/>
  <c r="E8"/>
  <c r="E6"/>
  <c r="E16" i="5"/>
  <c r="E14"/>
  <c r="E8"/>
  <c r="P8" i="3"/>
  <c r="L19" i="6"/>
  <c r="L21"/>
  <c r="C19"/>
  <c r="C21"/>
  <c r="L6"/>
  <c r="L8"/>
  <c r="L10"/>
  <c r="C8"/>
  <c r="C10"/>
  <c r="C12"/>
  <c r="C6"/>
  <c r="C3" i="4"/>
  <c r="E2" i="3"/>
  <c r="F16" i="5"/>
  <c r="F14"/>
  <c r="D16"/>
  <c r="D14"/>
  <c r="F8"/>
  <c r="D8"/>
  <c r="D2"/>
  <c r="D22" i="4"/>
  <c r="D20"/>
  <c r="D18"/>
  <c r="D16"/>
  <c r="D11"/>
  <c r="D9"/>
  <c r="D7"/>
  <c r="D5"/>
  <c r="A2" i="2"/>
  <c r="B7" i="4"/>
  <c r="C7"/>
  <c r="B9"/>
  <c r="C9"/>
  <c r="B11"/>
  <c r="C11"/>
  <c r="B5"/>
  <c r="C5"/>
  <c r="B18"/>
  <c r="C18"/>
  <c r="B20"/>
  <c r="C20"/>
  <c r="B22"/>
  <c r="C22"/>
  <c r="B16"/>
  <c r="C16"/>
  <c r="K39"/>
  <c r="B39"/>
  <c r="I39"/>
  <c r="K37"/>
  <c r="I37"/>
  <c r="B37"/>
  <c r="A3" i="2"/>
  <c r="A28"/>
  <c r="A26"/>
  <c r="B6" i="5"/>
  <c r="E6"/>
  <c r="F6"/>
  <c r="D6"/>
</calcChain>
</file>

<file path=xl/sharedStrings.xml><?xml version="1.0" encoding="utf-8"?>
<sst xmlns="http://schemas.openxmlformats.org/spreadsheetml/2006/main" count="163" uniqueCount="69">
  <si>
    <t>А</t>
  </si>
  <si>
    <t>А1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</si>
  <si>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</si>
  <si>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</si>
  <si>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</si>
  <si>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</si>
  <si>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</si>
  <si>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</si>
  <si>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</si>
  <si>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</si>
  <si>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t>B1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</si>
  <si>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</si>
  <si>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</si>
  <si>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</si>
  <si>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</si>
  <si>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</si>
  <si>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</si>
  <si>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</si>
  <si>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</si>
  <si>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</si>
  <si>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</si>
  <si>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</si>
  <si>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</si>
  <si>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</si>
  <si>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</si>
  <si>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</si>
  <si>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</si>
  <si>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</si>
  <si>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</si>
  <si>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</si>
  <si>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</si>
  <si>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</si>
  <si>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</si>
  <si>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</si>
  <si>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</si>
  <si>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</si>
  <si>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</si>
  <si>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</si>
  <si>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</si>
  <si>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</si>
  <si>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8.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</si>
  <si>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</si>
  <si>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</si>
  <si>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</si>
  <si>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</si>
  <si>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</si>
  <si>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PROTOKOL of competitions </t>
  </si>
  <si>
    <t>Fight for 3rd place</t>
  </si>
  <si>
    <t>DZHIRENSHIEV RUSTAMBEK</t>
  </si>
  <si>
    <t>1985 msic</t>
  </si>
  <si>
    <t>KAZ</t>
  </si>
  <si>
    <t>ALISKEROV IKRAM</t>
  </si>
  <si>
    <t>1992 ms</t>
  </si>
  <si>
    <t>RUS</t>
  </si>
  <si>
    <t>ALIKHANOV ABUSUPIYAN</t>
  </si>
  <si>
    <t>1989 ms</t>
  </si>
  <si>
    <t>KHIROMAGOMEDOV GAMZAT</t>
  </si>
  <si>
    <t>1993 ms</t>
  </si>
  <si>
    <t>GASANKHANOV RUSLAN</t>
  </si>
  <si>
    <t>1989 dvms</t>
  </si>
  <si>
    <t>RUZIEV FURKAT</t>
  </si>
  <si>
    <t>UZB</t>
  </si>
  <si>
    <t>CHERNOV DMITRIY</t>
  </si>
  <si>
    <t>1986 cms</t>
  </si>
  <si>
    <t>KGZ</t>
  </si>
  <si>
    <t>Weight category 82С кg.</t>
  </si>
  <si>
    <t>time</t>
  </si>
  <si>
    <t>free</t>
  </si>
  <si>
    <t>5-7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</si>
</sst>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3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i/>
      <sz val="12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rgb="FFFF0000"/>
      </top>
      <bottom/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30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2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10" fillId="0" borderId="0" xfId="1" applyFont="1" applyBorder="1" applyAlignment="1" applyProtection="1"/>
    <xf numFmtId="0" fontId="4" fillId="0" borderId="1" xfId="0" applyFont="1" applyBorder="1"/>
    <xf numFmtId="0" fontId="10" fillId="0" borderId="0" xfId="1" applyFont="1" applyAlignment="1" applyProtection="1"/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/>
    <xf numFmtId="0" fontId="1" fillId="0" borderId="0" xfId="1" applyNumberFormat="1" applyFont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 applyProtection="1">
      <alignment vertical="center" wrapText="1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2" xfId="0" applyFont="1" applyBorder="1"/>
    <xf numFmtId="0" fontId="32" fillId="0" borderId="0" xfId="0" applyFont="1" applyBorder="1"/>
    <xf numFmtId="0" fontId="32" fillId="0" borderId="1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7" fillId="0" borderId="0" xfId="0" applyFont="1"/>
    <xf numFmtId="0" fontId="10" fillId="0" borderId="0" xfId="0" applyFont="1" applyBorder="1"/>
    <xf numFmtId="0" fontId="38" fillId="0" borderId="0" xfId="0" applyFont="1"/>
    <xf numFmtId="0" fontId="38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36" fillId="0" borderId="0" xfId="0" applyFont="1" applyAlignment="1"/>
    <xf numFmtId="0" fontId="42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31" fillId="3" borderId="21" xfId="1" applyFont="1" applyFill="1" applyBorder="1" applyAlignment="1" applyProtection="1">
      <alignment horizontal="center" vertical="center" wrapText="1"/>
    </xf>
    <xf numFmtId="0" fontId="31" fillId="3" borderId="10" xfId="1" applyFont="1" applyFill="1" applyBorder="1" applyAlignment="1" applyProtection="1">
      <alignment horizontal="center" vertical="center" wrapText="1"/>
    </xf>
    <xf numFmtId="0" fontId="31" fillId="3" borderId="22" xfId="1" applyFont="1" applyFill="1" applyBorder="1" applyAlignment="1" applyProtection="1">
      <alignment horizontal="center" vertical="center" wrapText="1"/>
    </xf>
    <xf numFmtId="0" fontId="1" fillId="0" borderId="19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3" fillId="5" borderId="0" xfId="1" applyFont="1" applyFill="1" applyBorder="1" applyAlignment="1" applyProtection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25" xfId="2" applyFont="1" applyBorder="1" applyAlignment="1">
      <alignment horizontal="center" vertical="center" wrapText="1"/>
    </xf>
    <xf numFmtId="0" fontId="14" fillId="0" borderId="26" xfId="2" applyNumberFormat="1" applyFont="1" applyBorder="1" applyAlignment="1">
      <alignment horizontal="center" vertical="center" wrapText="1"/>
    </xf>
    <xf numFmtId="0" fontId="14" fillId="0" borderId="27" xfId="2" applyNumberFormat="1" applyFont="1" applyBorder="1" applyAlignment="1">
      <alignment horizontal="center" vertical="center" wrapText="1"/>
    </xf>
    <xf numFmtId="164" fontId="15" fillId="5" borderId="28" xfId="2" applyFont="1" applyFill="1" applyBorder="1" applyAlignment="1">
      <alignment horizontal="center" vertical="center" wrapText="1"/>
    </xf>
    <xf numFmtId="164" fontId="15" fillId="5" borderId="25" xfId="2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164" fontId="15" fillId="4" borderId="13" xfId="2" applyFont="1" applyFill="1" applyBorder="1" applyAlignment="1">
      <alignment horizontal="center" vertical="center" wrapText="1"/>
    </xf>
    <xf numFmtId="164" fontId="15" fillId="4" borderId="25" xfId="2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25" fillId="0" borderId="0" xfId="1" applyFont="1" applyAlignment="1" applyProtection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6" fillId="0" borderId="0" xfId="1" applyNumberFormat="1" applyFont="1" applyAlignment="1" applyProtection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left" vertical="center" wrapText="1"/>
    </xf>
    <xf numFmtId="0" fontId="39" fillId="0" borderId="46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13" fillId="10" borderId="45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1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6" fillId="0" borderId="28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8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16" fillId="0" borderId="54" xfId="1" applyFont="1" applyBorder="1" applyAlignment="1" applyProtection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0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1" fillId="0" borderId="49" xfId="1" applyFont="1" applyBorder="1" applyAlignment="1" applyProtection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1" fillId="0" borderId="49" xfId="1" applyFont="1" applyBorder="1" applyAlignment="1" applyProtection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" fillId="0" borderId="45" xfId="1" applyFont="1" applyBorder="1" applyAlignment="1" applyProtection="1">
      <alignment horizontal="left" vertical="center" wrapText="1"/>
    </xf>
    <xf numFmtId="0" fontId="1" fillId="0" borderId="45" xfId="1" applyFont="1" applyBorder="1" applyAlignment="1" applyProtection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7" fillId="0" borderId="45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textRotation="90"/>
    </xf>
    <xf numFmtId="0" fontId="40" fillId="4" borderId="26" xfId="0" applyFont="1" applyFill="1" applyBorder="1" applyAlignment="1">
      <alignment horizontal="center" vertical="center" wrapText="1"/>
    </xf>
    <xf numFmtId="0" fontId="41" fillId="4" borderId="5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40" fillId="5" borderId="14" xfId="0" applyFont="1" applyFill="1" applyBorder="1" applyAlignment="1">
      <alignment horizontal="center" vertical="center" wrapText="1"/>
    </xf>
    <xf numFmtId="0" fontId="41" fillId="5" borderId="2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40" fillId="5" borderId="53" xfId="0" applyFont="1" applyFill="1" applyBorder="1" applyAlignment="1">
      <alignment horizontal="center" vertical="center" wrapText="1"/>
    </xf>
    <xf numFmtId="0" fontId="41" fillId="5" borderId="27" xfId="0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 wrapText="1"/>
    </xf>
    <xf numFmtId="49" fontId="18" fillId="0" borderId="53" xfId="0" applyNumberFormat="1" applyFont="1" applyFill="1" applyBorder="1" applyAlignment="1">
      <alignment horizontal="center" vertical="center"/>
    </xf>
    <xf numFmtId="0" fontId="7" fillId="7" borderId="53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0" fontId="12" fillId="0" borderId="57" xfId="0" applyNumberFormat="1" applyFont="1" applyFill="1" applyBorder="1" applyAlignment="1">
      <alignment horizontal="center" vertical="center"/>
    </xf>
    <xf numFmtId="0" fontId="12" fillId="0" borderId="58" xfId="0" applyNumberFormat="1" applyFont="1" applyFill="1" applyBorder="1" applyAlignment="1">
      <alignment horizontal="center" vertical="center"/>
    </xf>
    <xf numFmtId="0" fontId="12" fillId="0" borderId="59" xfId="0" applyNumberFormat="1" applyFont="1" applyFill="1" applyBorder="1" applyAlignment="1">
      <alignment horizontal="center" vertical="center"/>
    </xf>
    <xf numFmtId="0" fontId="12" fillId="0" borderId="6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6" fillId="0" borderId="21" xfId="1" applyNumberFormat="1" applyFont="1" applyFill="1" applyBorder="1" applyAlignment="1" applyProtection="1">
      <alignment horizontal="center" vertical="center" wrapText="1"/>
    </xf>
    <xf numFmtId="0" fontId="36" fillId="0" borderId="10" xfId="1" applyNumberFormat="1" applyFont="1" applyFill="1" applyBorder="1" applyAlignment="1" applyProtection="1">
      <alignment horizontal="center" vertical="center" wrapText="1"/>
    </xf>
    <xf numFmtId="0" fontId="36" fillId="0" borderId="22" xfId="1" applyNumberFormat="1" applyFont="1" applyFill="1" applyBorder="1" applyAlignment="1" applyProtection="1">
      <alignment horizontal="center" vertical="center" wrapText="1"/>
    </xf>
    <xf numFmtId="0" fontId="4" fillId="8" borderId="21" xfId="1" applyNumberFormat="1" applyFont="1" applyFill="1" applyBorder="1" applyAlignment="1" applyProtection="1">
      <alignment horizontal="center" vertical="center" wrapText="1"/>
    </xf>
    <xf numFmtId="0" fontId="4" fillId="8" borderId="10" xfId="1" applyNumberFormat="1" applyFont="1" applyFill="1" applyBorder="1" applyAlignment="1" applyProtection="1">
      <alignment horizontal="center" vertical="center" wrapText="1"/>
    </xf>
    <xf numFmtId="0" fontId="4" fillId="8" borderId="22" xfId="1" applyNumberFormat="1" applyFont="1" applyFill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10" xfId="1" applyNumberFormat="1" applyFont="1" applyBorder="1" applyAlignment="1" applyProtection="1">
      <alignment horizontal="center" vertical="center" wrapText="1"/>
    </xf>
    <xf numFmtId="0" fontId="5" fillId="0" borderId="22" xfId="1" applyNumberFormat="1" applyFont="1" applyBorder="1" applyAlignment="1" applyProtection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2" fillId="0" borderId="60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686300" y="130492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38100</xdr:colOff>
      <xdr:row>0</xdr:row>
      <xdr:rowOff>19050</xdr:rowOff>
    </xdr:from>
    <xdr:to>
      <xdr:col>3</xdr:col>
      <xdr:colOff>742950</xdr:colOff>
      <xdr:row>2</xdr:row>
      <xdr:rowOff>66675</xdr:rowOff>
    </xdr:to>
    <xdr:grpSp>
      <xdr:nvGrpSpPr>
        <xdr:cNvPr id="1048" name="Group 12"/>
        <xdr:cNvGrpSpPr>
          <a:grpSpLocks/>
        </xdr:cNvGrpSpPr>
      </xdr:nvGrpSpPr>
      <xdr:grpSpPr bwMode="auto">
        <a:xfrm>
          <a:off x="38100" y="19050"/>
          <a:ext cx="1276350" cy="1209675"/>
          <a:chOff x="7" y="7"/>
          <a:chExt cx="134" cy="127"/>
        </a:xfrm>
      </xdr:grpSpPr>
      <xdr:grpSp>
        <xdr:nvGrpSpPr>
          <xdr:cNvPr id="1049" name="Group 13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051" name="Picture 14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52" name="Picture 15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050" name="Picture 16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диплом"/>
    </sheetNames>
    <sheetDataSet>
      <sheetData sheetId="0" refreshError="1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9" zoomScaleNormal="100" workbookViewId="0">
      <selection sqref="A1:H38"/>
    </sheetView>
  </sheetViews>
  <sheetFormatPr defaultRowHeight="12.75"/>
  <sheetData>
    <row r="1" spans="1:10" ht="40.5" customHeight="1" thickBot="1">
      <c r="A1" s="109" t="str">
        <f>[1]реквизиты!$A$2</f>
        <v>World Cup stage “Memorial A. Kharlampiev” (M&amp;W, M combat sambo)</v>
      </c>
      <c r="B1" s="110"/>
      <c r="C1" s="110"/>
      <c r="D1" s="110"/>
      <c r="E1" s="110"/>
      <c r="F1" s="110"/>
      <c r="G1" s="110"/>
      <c r="H1" s="111"/>
    </row>
    <row r="2" spans="1:10">
      <c r="A2" s="112" t="str">
        <f>[1]реквизиты!$A$3</f>
        <v xml:space="preserve">24 - 27 March 2014            Moscow (Russia)     </v>
      </c>
      <c r="B2" s="112"/>
      <c r="C2" s="112"/>
      <c r="D2" s="112"/>
      <c r="E2" s="112"/>
      <c r="F2" s="112"/>
      <c r="G2" s="112"/>
      <c r="H2" s="112"/>
    </row>
    <row r="3" spans="1:10" ht="18">
      <c r="A3" s="113" t="s">
        <v>37</v>
      </c>
      <c r="B3" s="113"/>
      <c r="C3" s="113"/>
      <c r="D3" s="113"/>
      <c r="E3" s="113"/>
      <c r="F3" s="113"/>
      <c r="G3" s="113"/>
      <c r="H3" s="113"/>
    </row>
    <row r="4" spans="1:10" ht="45" customHeight="1">
      <c r="A4" s="117" t="str">
        <f>пр.взв.!A4</f>
        <v>Weight category 82С кg.</v>
      </c>
      <c r="B4" s="117"/>
      <c r="C4" s="117"/>
      <c r="D4" s="117"/>
      <c r="E4" s="117"/>
      <c r="F4" s="117"/>
      <c r="G4" s="117"/>
      <c r="H4" s="117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 customHeight="1">
      <c r="A6" s="114" t="s">
        <v>32</v>
      </c>
      <c r="B6" s="120" t="str">
        <f>VLOOKUP(J6,пр.взв.!B7:F22,2,FALSE)</f>
        <v>ALISKEROV IKRAM</v>
      </c>
      <c r="C6" s="120"/>
      <c r="D6" s="120"/>
      <c r="E6" s="120"/>
      <c r="F6" s="120"/>
      <c r="G6" s="120"/>
      <c r="H6" s="118" t="str">
        <f>VLOOKUP(J6,пр.взв.!B7:F22,3,FALSE)</f>
        <v>1992 ms</v>
      </c>
      <c r="I6" s="73"/>
      <c r="J6" s="74">
        <f>пр.хода!K14</f>
        <v>2</v>
      </c>
    </row>
    <row r="7" spans="1:10" ht="18" customHeight="1">
      <c r="A7" s="115"/>
      <c r="B7" s="121"/>
      <c r="C7" s="121"/>
      <c r="D7" s="121"/>
      <c r="E7" s="121"/>
      <c r="F7" s="121"/>
      <c r="G7" s="121"/>
      <c r="H7" s="119"/>
      <c r="I7" s="73"/>
      <c r="J7" s="74"/>
    </row>
    <row r="8" spans="1:10" ht="18" customHeight="1">
      <c r="A8" s="115"/>
      <c r="B8" s="122" t="str">
        <f>VLOOKUP(J6,пр.взв.!B7:F22,4,FALSE)</f>
        <v>RUS</v>
      </c>
      <c r="C8" s="122"/>
      <c r="D8" s="122"/>
      <c r="E8" s="122"/>
      <c r="F8" s="122"/>
      <c r="G8" s="122"/>
      <c r="H8" s="123"/>
      <c r="I8" s="73"/>
      <c r="J8" s="74"/>
    </row>
    <row r="9" spans="1:10" ht="18.75" customHeight="1" thickBot="1">
      <c r="A9" s="116"/>
      <c r="B9" s="124"/>
      <c r="C9" s="124"/>
      <c r="D9" s="124"/>
      <c r="E9" s="124"/>
      <c r="F9" s="124"/>
      <c r="G9" s="124"/>
      <c r="H9" s="125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34" t="s">
        <v>33</v>
      </c>
      <c r="B11" s="120" t="str">
        <f>VLOOKUP(J11,пр.взв.!B2:F27,2,FALSE)</f>
        <v>ALIKHANOV ABUSUPIYAN</v>
      </c>
      <c r="C11" s="120"/>
      <c r="D11" s="120"/>
      <c r="E11" s="120"/>
      <c r="F11" s="120"/>
      <c r="G11" s="120"/>
      <c r="H11" s="118" t="str">
        <f>VLOOKUP(J11,пр.взв.!B2:F27,3,FALSE)</f>
        <v>1989 ms</v>
      </c>
      <c r="I11" s="73"/>
      <c r="J11" s="74">
        <f>пр.хода!N8</f>
        <v>3</v>
      </c>
    </row>
    <row r="12" spans="1:10" ht="18" customHeight="1">
      <c r="A12" s="135"/>
      <c r="B12" s="121" t="e">
        <f>VLOOKUP(J12,пр.взв.!B3:F28,2,FALSE)</f>
        <v>#N/A</v>
      </c>
      <c r="C12" s="121"/>
      <c r="D12" s="121"/>
      <c r="E12" s="121"/>
      <c r="F12" s="121"/>
      <c r="G12" s="121"/>
      <c r="H12" s="119"/>
      <c r="I12" s="73"/>
      <c r="J12" s="74"/>
    </row>
    <row r="13" spans="1:10" ht="18" customHeight="1">
      <c r="A13" s="135"/>
      <c r="B13" s="122" t="str">
        <f>VLOOKUP(J11,пр.взв.!B2:F27,4,FALSE)</f>
        <v>RUS</v>
      </c>
      <c r="C13" s="122"/>
      <c r="D13" s="122"/>
      <c r="E13" s="122"/>
      <c r="F13" s="122"/>
      <c r="G13" s="122"/>
      <c r="H13" s="123"/>
      <c r="I13" s="73"/>
      <c r="J13" s="74"/>
    </row>
    <row r="14" spans="1:10" ht="18.75" customHeight="1" thickBot="1">
      <c r="A14" s="136"/>
      <c r="B14" s="124" t="e">
        <f>VLOOKUP(J12,пр.взв.!B3:F28,4,FALSE)</f>
        <v>#N/A</v>
      </c>
      <c r="C14" s="124"/>
      <c r="D14" s="124"/>
      <c r="E14" s="124"/>
      <c r="F14" s="124"/>
      <c r="G14" s="124"/>
      <c r="H14" s="125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31" t="s">
        <v>34</v>
      </c>
      <c r="B16" s="120" t="str">
        <f>VLOOKUP(J16,пр.взв.!B1:F32,2,FALSE)</f>
        <v>DZHIRENSHIEV RUSTAMBEK</v>
      </c>
      <c r="C16" s="120"/>
      <c r="D16" s="120"/>
      <c r="E16" s="120"/>
      <c r="F16" s="120"/>
      <c r="G16" s="120"/>
      <c r="H16" s="118" t="str">
        <f>VLOOKUP(J16,пр.взв.!B1:F32,3,FALSE)</f>
        <v>1985 msic</v>
      </c>
      <c r="I16" s="73"/>
      <c r="J16" s="74">
        <v>1</v>
      </c>
    </row>
    <row r="17" spans="1:10" ht="18" customHeight="1">
      <c r="A17" s="132"/>
      <c r="B17" s="121" t="e">
        <f>VLOOKUP(J17,пр.взв.!B2:F33,2,FALSE)</f>
        <v>#N/A</v>
      </c>
      <c r="C17" s="121"/>
      <c r="D17" s="121"/>
      <c r="E17" s="121"/>
      <c r="F17" s="121"/>
      <c r="G17" s="121"/>
      <c r="H17" s="119"/>
      <c r="I17" s="73"/>
      <c r="J17" s="74"/>
    </row>
    <row r="18" spans="1:10" ht="18" customHeight="1">
      <c r="A18" s="132"/>
      <c r="B18" s="122" t="str">
        <f>VLOOKUP(J16,пр.взв.!B1:F32,4,FALSE)</f>
        <v>KAZ</v>
      </c>
      <c r="C18" s="122"/>
      <c r="D18" s="122"/>
      <c r="E18" s="122"/>
      <c r="F18" s="122"/>
      <c r="G18" s="122"/>
      <c r="H18" s="123"/>
      <c r="I18" s="73"/>
      <c r="J18" s="74"/>
    </row>
    <row r="19" spans="1:10" ht="18.75" customHeight="1" thickBot="1">
      <c r="A19" s="133"/>
      <c r="B19" s="124" t="e">
        <f>VLOOKUP(J17,пр.взв.!B2:F33,4,FALSE)</f>
        <v>#N/A</v>
      </c>
      <c r="C19" s="124"/>
      <c r="D19" s="124"/>
      <c r="E19" s="124"/>
      <c r="F19" s="124"/>
      <c r="G19" s="124"/>
      <c r="H19" s="125"/>
      <c r="I19" s="73"/>
      <c r="J19" s="74"/>
    </row>
    <row r="20" spans="1:10" ht="18.75" thickBot="1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 customHeight="1">
      <c r="A21" s="131" t="s">
        <v>34</v>
      </c>
      <c r="B21" s="120" t="str">
        <f>VLOOKUP(J21,пр.взв.!B2:F37,2,FALSE)</f>
        <v>KHIROMAGOMEDOV GAMZAT</v>
      </c>
      <c r="C21" s="120"/>
      <c r="D21" s="120"/>
      <c r="E21" s="120"/>
      <c r="F21" s="120"/>
      <c r="G21" s="120"/>
      <c r="H21" s="118" t="str">
        <f>VLOOKUP(J21,пр.взв.!B2:F37,3,FALSE)</f>
        <v>1993 ms</v>
      </c>
      <c r="I21" s="73"/>
      <c r="J21" s="74">
        <v>4</v>
      </c>
    </row>
    <row r="22" spans="1:10" ht="18" customHeight="1">
      <c r="A22" s="132"/>
      <c r="B22" s="121" t="e">
        <f>VLOOKUP(J22,пр.взв.!B3:F38,2,FALSE)</f>
        <v>#N/A</v>
      </c>
      <c r="C22" s="121"/>
      <c r="D22" s="121"/>
      <c r="E22" s="121"/>
      <c r="F22" s="121"/>
      <c r="G22" s="121"/>
      <c r="H22" s="119"/>
      <c r="I22" s="73"/>
      <c r="J22" s="74"/>
    </row>
    <row r="23" spans="1:10" ht="18" customHeight="1">
      <c r="A23" s="132"/>
      <c r="B23" s="122" t="str">
        <f>VLOOKUP(J21,пр.взв.!B2:F37,4,FALSE)</f>
        <v>RUS</v>
      </c>
      <c r="C23" s="122"/>
      <c r="D23" s="122"/>
      <c r="E23" s="122"/>
      <c r="F23" s="122"/>
      <c r="G23" s="122"/>
      <c r="H23" s="123"/>
      <c r="I23" s="73"/>
    </row>
    <row r="24" spans="1:10" ht="18.75" customHeight="1" thickBot="1">
      <c r="A24" s="133"/>
      <c r="B24" s="124" t="e">
        <f>VLOOKUP(J22,пр.взв.!B3:F38,4,FALSE)</f>
        <v>#N/A</v>
      </c>
      <c r="C24" s="124"/>
      <c r="D24" s="124"/>
      <c r="E24" s="124"/>
      <c r="F24" s="124"/>
      <c r="G24" s="124"/>
      <c r="H24" s="125"/>
      <c r="I24" s="73"/>
    </row>
    <row r="25" spans="1:10" ht="18">
      <c r="A25" s="73"/>
      <c r="B25" s="73"/>
      <c r="C25" s="73"/>
      <c r="D25" s="73"/>
      <c r="E25" s="73"/>
      <c r="F25" s="73"/>
      <c r="G25" s="73"/>
      <c r="H25" s="73"/>
    </row>
    <row r="26" spans="1:10" ht="18">
      <c r="A26" s="73" t="s">
        <v>38</v>
      </c>
      <c r="B26" s="73"/>
      <c r="C26" s="73"/>
      <c r="D26" s="73"/>
      <c r="E26" s="73"/>
      <c r="F26" s="73"/>
      <c r="G26" s="73"/>
      <c r="H26" s="73"/>
    </row>
    <row r="27" spans="1:10" ht="13.5" thickBot="1"/>
    <row r="28" spans="1:10">
      <c r="A28" s="126"/>
      <c r="B28" s="127"/>
      <c r="C28" s="127"/>
      <c r="D28" s="127"/>
      <c r="E28" s="127"/>
      <c r="F28" s="127"/>
      <c r="G28" s="127"/>
      <c r="H28" s="118"/>
    </row>
    <row r="29" spans="1:10" ht="13.5" thickBot="1">
      <c r="A29" s="128"/>
      <c r="B29" s="129"/>
      <c r="C29" s="129"/>
      <c r="D29" s="129"/>
      <c r="E29" s="129"/>
      <c r="F29" s="129"/>
      <c r="G29" s="129"/>
      <c r="H29" s="130"/>
    </row>
    <row r="32" spans="1:10" ht="18">
      <c r="A32" s="73" t="s">
        <v>39</v>
      </c>
      <c r="B32" s="73"/>
      <c r="C32" s="73"/>
      <c r="D32" s="73"/>
      <c r="E32" s="73"/>
      <c r="F32" s="73"/>
      <c r="G32" s="73"/>
      <c r="H32" s="73"/>
    </row>
    <row r="33" spans="1:8" ht="18">
      <c r="A33" s="73"/>
      <c r="B33" s="73"/>
      <c r="C33" s="73"/>
      <c r="D33" s="73"/>
      <c r="E33" s="73"/>
      <c r="F33" s="73"/>
      <c r="G33" s="73"/>
      <c r="H33" s="73"/>
    </row>
    <row r="34" spans="1:8" ht="18">
      <c r="A34" s="73"/>
      <c r="B34" s="73"/>
      <c r="C34" s="73"/>
      <c r="D34" s="73"/>
      <c r="E34" s="73"/>
      <c r="F34" s="73"/>
      <c r="G34" s="73"/>
      <c r="H34" s="73"/>
    </row>
    <row r="35" spans="1:8" ht="18">
      <c r="A35" s="75"/>
      <c r="B35" s="75"/>
      <c r="C35" s="75"/>
      <c r="D35" s="75"/>
      <c r="E35" s="75"/>
      <c r="F35" s="75"/>
      <c r="G35" s="75"/>
      <c r="H35" s="75"/>
    </row>
    <row r="36" spans="1:8" ht="18">
      <c r="A36" s="76"/>
      <c r="B36" s="76"/>
      <c r="C36" s="76"/>
      <c r="D36" s="76"/>
      <c r="E36" s="76"/>
      <c r="F36" s="76"/>
      <c r="G36" s="76"/>
      <c r="H36" s="76"/>
    </row>
    <row r="37" spans="1:8" ht="18">
      <c r="A37" s="75"/>
      <c r="B37" s="75"/>
      <c r="C37" s="75"/>
      <c r="D37" s="75"/>
      <c r="E37" s="75"/>
      <c r="F37" s="75"/>
      <c r="G37" s="75"/>
      <c r="H37" s="75"/>
    </row>
    <row r="38" spans="1:8" ht="18">
      <c r="A38" s="77"/>
      <c r="B38" s="77"/>
      <c r="C38" s="77"/>
      <c r="D38" s="77"/>
      <c r="E38" s="77"/>
      <c r="F38" s="77"/>
      <c r="G38" s="77"/>
      <c r="H38" s="77"/>
    </row>
    <row r="39" spans="1:8" ht="18">
      <c r="A39" s="75"/>
      <c r="B39" s="75"/>
      <c r="C39" s="75"/>
      <c r="D39" s="75"/>
      <c r="E39" s="75"/>
      <c r="F39" s="75"/>
      <c r="G39" s="75"/>
      <c r="H39" s="75"/>
    </row>
    <row r="40" spans="1:8" ht="18">
      <c r="A40" s="77"/>
      <c r="B40" s="77"/>
      <c r="C40" s="77"/>
      <c r="D40" s="77"/>
      <c r="E40" s="77"/>
      <c r="F40" s="77"/>
      <c r="G40" s="77"/>
      <c r="H40" s="77"/>
    </row>
  </sheetData>
  <mergeCells count="21"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6:G17"/>
    <mergeCell ref="H21:H22"/>
    <mergeCell ref="H16:H17"/>
    <mergeCell ref="B13:H14"/>
    <mergeCell ref="A1:H1"/>
    <mergeCell ref="A2:H2"/>
    <mergeCell ref="A3:H3"/>
    <mergeCell ref="A6:A9"/>
    <mergeCell ref="A4:H4"/>
    <mergeCell ref="H6:H7"/>
    <mergeCell ref="B6:G7"/>
    <mergeCell ref="B8:H9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37" t="s">
        <v>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53.25" customHeight="1">
      <c r="B2" s="85"/>
      <c r="C2" s="85"/>
      <c r="D2" s="160" t="str">
        <f>HYPERLINK([1]реквизиты!$A$2)</f>
        <v>World Cup stage “Memorial A. Kharlampiev” (M&amp;W, M combat sambo)</v>
      </c>
      <c r="E2" s="160"/>
      <c r="F2" s="160"/>
      <c r="G2" s="160"/>
      <c r="H2" s="160"/>
      <c r="I2" s="160"/>
      <c r="J2" s="160"/>
      <c r="K2" s="85"/>
    </row>
    <row r="3" spans="1:11" ht="18" customHeight="1">
      <c r="A3" s="168" t="str">
        <f>пр.взв.!A4</f>
        <v>Weight category 82С кg.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27.75" hidden="1" customHeight="1" thickBot="1">
      <c r="A4" s="139" t="s">
        <v>47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21" hidden="1" customHeight="1" thickBot="1">
      <c r="A5" s="56" t="s">
        <v>12</v>
      </c>
      <c r="B5" s="43" t="s">
        <v>5</v>
      </c>
      <c r="C5" s="45" t="s">
        <v>13</v>
      </c>
      <c r="D5" s="43" t="s">
        <v>6</v>
      </c>
      <c r="E5" s="46" t="s">
        <v>7</v>
      </c>
      <c r="F5" s="42" t="s">
        <v>14</v>
      </c>
      <c r="G5" s="47" t="s">
        <v>35</v>
      </c>
      <c r="H5" s="47" t="s">
        <v>17</v>
      </c>
      <c r="I5" s="47" t="s">
        <v>18</v>
      </c>
      <c r="J5" s="45" t="s">
        <v>36</v>
      </c>
      <c r="K5" s="47" t="s">
        <v>19</v>
      </c>
    </row>
    <row r="6" spans="1:11" ht="20.100000000000001" hidden="1" customHeight="1">
      <c r="A6" s="154"/>
      <c r="B6" s="142" t="e">
        <f>пр.хода!#REF!</f>
        <v>#REF!</v>
      </c>
      <c r="C6" s="157" t="s">
        <v>20</v>
      </c>
      <c r="D6" s="159" t="e">
        <f>VLOOKUP(B6,пр.взв.!B7:E22,2,FALSE)</f>
        <v>#REF!</v>
      </c>
      <c r="E6" s="165" t="e">
        <f>VLOOKUP(B6,пр.взв.!B7:E22,3,FALSE)</f>
        <v>#REF!</v>
      </c>
      <c r="F6" s="166" t="e">
        <f>VLOOKUP(B6,пр.взв.!B7:E22,4,FALSE)</f>
        <v>#REF!</v>
      </c>
      <c r="G6" s="152"/>
      <c r="H6" s="140"/>
      <c r="I6" s="152"/>
      <c r="J6" s="140"/>
      <c r="K6" s="57" t="s">
        <v>23</v>
      </c>
    </row>
    <row r="7" spans="1:11" ht="20.100000000000001" hidden="1" customHeight="1" thickBot="1">
      <c r="A7" s="155"/>
      <c r="B7" s="143"/>
      <c r="C7" s="158"/>
      <c r="D7" s="147"/>
      <c r="E7" s="149"/>
      <c r="F7" s="162"/>
      <c r="G7" s="151"/>
      <c r="H7" s="141"/>
      <c r="I7" s="151"/>
      <c r="J7" s="141"/>
      <c r="K7" s="58" t="s">
        <v>2</v>
      </c>
    </row>
    <row r="8" spans="1:11" ht="20.100000000000001" hidden="1" customHeight="1">
      <c r="A8" s="155"/>
      <c r="B8" s="142" t="e">
        <f>пр.хода!#REF!</f>
        <v>#REF!</v>
      </c>
      <c r="C8" s="144" t="s">
        <v>21</v>
      </c>
      <c r="D8" s="163" t="e">
        <f>VLOOKUP(B8,пр.взв.!B7:E22,2,FALSE)</f>
        <v>#REF!</v>
      </c>
      <c r="E8" s="148" t="e">
        <f>VLOOKUP(B8,пр.взв.!B7:E22,3,FALSE)</f>
        <v>#REF!</v>
      </c>
      <c r="F8" s="161" t="e">
        <f>VLOOKUP(B8,пр.взв.!B7:E22,4,FALSE)</f>
        <v>#REF!</v>
      </c>
      <c r="G8" s="150"/>
      <c r="H8" s="140"/>
      <c r="I8" s="152"/>
      <c r="J8" s="140"/>
      <c r="K8" s="58" t="s">
        <v>24</v>
      </c>
    </row>
    <row r="9" spans="1:11" ht="20.100000000000001" hidden="1" customHeight="1" thickBot="1">
      <c r="A9" s="156"/>
      <c r="B9" s="143"/>
      <c r="C9" s="145"/>
      <c r="D9" s="164"/>
      <c r="E9" s="149"/>
      <c r="F9" s="162"/>
      <c r="G9" s="151"/>
      <c r="H9" s="141"/>
      <c r="I9" s="151"/>
      <c r="J9" s="141"/>
      <c r="K9" s="59"/>
    </row>
    <row r="10" spans="1:11" ht="24" hidden="1" customHeight="1">
      <c r="A10" s="12"/>
      <c r="B10" s="12"/>
      <c r="C10" s="48"/>
      <c r="D10" s="12"/>
      <c r="E10" s="49"/>
      <c r="F10" s="12"/>
      <c r="G10" s="12"/>
      <c r="H10" s="12"/>
      <c r="I10" s="12"/>
      <c r="J10" s="12"/>
      <c r="K10" s="12"/>
    </row>
    <row r="11" spans="1:11" ht="19.899999999999999" hidden="1" customHeight="1">
      <c r="A11" s="51"/>
      <c r="B11" s="50"/>
      <c r="C11" s="52"/>
      <c r="D11" s="52"/>
      <c r="E11" s="52"/>
      <c r="F11" s="53"/>
      <c r="G11" s="50"/>
      <c r="H11" s="50"/>
      <c r="I11" s="54"/>
      <c r="J11" s="55"/>
      <c r="K11" s="12"/>
    </row>
    <row r="12" spans="1:11" ht="20.25" customHeight="1" thickBot="1">
      <c r="A12" s="153" t="s">
        <v>22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ht="26.25" thickBot="1">
      <c r="A13" s="44" t="s">
        <v>12</v>
      </c>
      <c r="B13" s="43" t="s">
        <v>5</v>
      </c>
      <c r="C13" s="45" t="s">
        <v>13</v>
      </c>
      <c r="D13" s="43" t="s">
        <v>6</v>
      </c>
      <c r="E13" s="46" t="s">
        <v>7</v>
      </c>
      <c r="F13" s="42" t="s">
        <v>14</v>
      </c>
      <c r="G13" s="47" t="s">
        <v>35</v>
      </c>
      <c r="H13" s="47" t="s">
        <v>17</v>
      </c>
      <c r="I13" s="47" t="s">
        <v>18</v>
      </c>
      <c r="J13" s="45" t="s">
        <v>36</v>
      </c>
      <c r="K13" s="47" t="s">
        <v>19</v>
      </c>
    </row>
    <row r="14" spans="1:11" ht="20.100000000000001" customHeight="1">
      <c r="A14" s="154"/>
      <c r="B14" s="142">
        <f>пр.хода!I9</f>
        <v>3</v>
      </c>
      <c r="C14" s="157" t="s">
        <v>20</v>
      </c>
      <c r="D14" s="159" t="str">
        <f>VLOOKUP(B14,пр.взв.!B7:E22,2,FALSE)</f>
        <v>ALIKHANOV ABUSUPIYAN</v>
      </c>
      <c r="E14" s="165" t="str">
        <f>VLOOKUP(B14,пр.взв.!B7:E22,3,FALSE)</f>
        <v>1989 ms</v>
      </c>
      <c r="F14" s="165" t="str">
        <f>VLOOKUP(B14,пр.взв.!B7:E22,4,FALSE)</f>
        <v>RUS</v>
      </c>
      <c r="G14" s="152"/>
      <c r="H14" s="140"/>
      <c r="I14" s="152"/>
      <c r="J14" s="140"/>
      <c r="K14" s="57" t="s">
        <v>23</v>
      </c>
    </row>
    <row r="15" spans="1:11" ht="20.100000000000001" customHeight="1" thickBot="1">
      <c r="A15" s="155"/>
      <c r="B15" s="143"/>
      <c r="C15" s="158"/>
      <c r="D15" s="147"/>
      <c r="E15" s="149"/>
      <c r="F15" s="149"/>
      <c r="G15" s="151"/>
      <c r="H15" s="141"/>
      <c r="I15" s="151"/>
      <c r="J15" s="141"/>
      <c r="K15" s="58" t="s">
        <v>2</v>
      </c>
    </row>
    <row r="16" spans="1:11" ht="20.100000000000001" customHeight="1">
      <c r="A16" s="155"/>
      <c r="B16" s="142">
        <f>пр.хода!I19</f>
        <v>2</v>
      </c>
      <c r="C16" s="144" t="s">
        <v>21</v>
      </c>
      <c r="D16" s="146" t="str">
        <f>VLOOKUP(B16,пр.взв.!B7:E22,2,FALSE)</f>
        <v>ALISKEROV IKRAM</v>
      </c>
      <c r="E16" s="148" t="str">
        <f>VLOOKUP(B16,пр.взв.!B7:E22,3,FALSE)</f>
        <v>1992 ms</v>
      </c>
      <c r="F16" s="148" t="str">
        <f>VLOOKUP(B16,пр.взв.!B7:E22,4,FALSE)</f>
        <v>RUS</v>
      </c>
      <c r="G16" s="150"/>
      <c r="H16" s="140"/>
      <c r="I16" s="152"/>
      <c r="J16" s="140"/>
      <c r="K16" s="58" t="s">
        <v>24</v>
      </c>
    </row>
    <row r="17" spans="1:11" ht="20.100000000000001" customHeight="1" thickBot="1">
      <c r="A17" s="156"/>
      <c r="B17" s="143"/>
      <c r="C17" s="145"/>
      <c r="D17" s="147"/>
      <c r="E17" s="149"/>
      <c r="F17" s="149"/>
      <c r="G17" s="151"/>
      <c r="H17" s="141"/>
      <c r="I17" s="151"/>
      <c r="J17" s="141"/>
      <c r="K17" s="59"/>
    </row>
    <row r="18" spans="1:11" ht="20.100000000000001" customHeight="1"/>
    <row r="19" spans="1:11" ht="20.100000000000001" customHeight="1">
      <c r="A19" s="13" t="str">
        <f>[1]реквизиты!$A$8</f>
        <v>Chief referee</v>
      </c>
      <c r="B19" s="10"/>
      <c r="C19" s="10"/>
      <c r="D19" s="10"/>
      <c r="E19" s="2"/>
      <c r="F19" s="41"/>
      <c r="H19" s="167" t="str">
        <f>[1]реквизиты!$G$8</f>
        <v>R. Baboyan</v>
      </c>
      <c r="I19" s="167"/>
      <c r="J19" s="167"/>
      <c r="K19" t="str">
        <f>[1]реквизиты!$G$9</f>
        <v>/RUS/</v>
      </c>
    </row>
    <row r="20" spans="1:11" ht="20.100000000000001" customHeight="1">
      <c r="A20" s="10"/>
      <c r="B20" s="10"/>
      <c r="C20" s="10"/>
      <c r="D20" s="10"/>
      <c r="E20" s="2"/>
      <c r="F20" s="78"/>
      <c r="G20" s="2"/>
      <c r="H20" s="79"/>
    </row>
    <row r="21" spans="1:11" ht="15">
      <c r="A21" s="13" t="str">
        <f>[1]реквизиты!$A$10</f>
        <v>Chief  secretary</v>
      </c>
      <c r="C21" s="2"/>
      <c r="D21" s="2"/>
      <c r="E21" s="2"/>
      <c r="F21" s="2"/>
      <c r="H21" s="167" t="str">
        <f>[1]реквизиты!$G$10</f>
        <v>A. Drokov</v>
      </c>
      <c r="I21" s="167"/>
      <c r="J21" s="167"/>
      <c r="K21" t="str">
        <f>[1]реквизиты!$G$11</f>
        <v>/RUS/</v>
      </c>
    </row>
  </sheetData>
  <mergeCells count="45">
    <mergeCell ref="H19:J19"/>
    <mergeCell ref="H21:J21"/>
    <mergeCell ref="J16:J17"/>
    <mergeCell ref="H14:H15"/>
    <mergeCell ref="A3:K3"/>
    <mergeCell ref="I6:I7"/>
    <mergeCell ref="I8:I9"/>
    <mergeCell ref="J6:J7"/>
    <mergeCell ref="J8:J9"/>
    <mergeCell ref="G6:G7"/>
    <mergeCell ref="I14:I15"/>
    <mergeCell ref="E14:E15"/>
    <mergeCell ref="F14:F15"/>
    <mergeCell ref="G14:G15"/>
    <mergeCell ref="D2:J2"/>
    <mergeCell ref="A6:A9"/>
    <mergeCell ref="B6:B7"/>
    <mergeCell ref="C6:C7"/>
    <mergeCell ref="D6:D7"/>
    <mergeCell ref="H8:H9"/>
    <mergeCell ref="H6:H7"/>
    <mergeCell ref="E8:E9"/>
    <mergeCell ref="F8:F9"/>
    <mergeCell ref="G8:G9"/>
    <mergeCell ref="B8:B9"/>
    <mergeCell ref="C8:C9"/>
    <mergeCell ref="D8:D9"/>
    <mergeCell ref="E6:E7"/>
    <mergeCell ref="F6:F7"/>
    <mergeCell ref="A1:K1"/>
    <mergeCell ref="A4:K4"/>
    <mergeCell ref="J14:J15"/>
    <mergeCell ref="B16:B17"/>
    <mergeCell ref="C16:C17"/>
    <mergeCell ref="D16:D17"/>
    <mergeCell ref="F16:F17"/>
    <mergeCell ref="G16:G17"/>
    <mergeCell ref="H16:H17"/>
    <mergeCell ref="E16:E17"/>
    <mergeCell ref="I16:I17"/>
    <mergeCell ref="A12:K12"/>
    <mergeCell ref="A14:A17"/>
    <mergeCell ref="B14:B15"/>
    <mergeCell ref="C14:C15"/>
    <mergeCell ref="D14:D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J8" sqref="J8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81" t="s">
        <v>11</v>
      </c>
      <c r="B1" s="181"/>
      <c r="C1" s="181"/>
      <c r="D1" s="181"/>
      <c r="E1" s="181"/>
      <c r="F1" s="181"/>
    </row>
    <row r="2" spans="1:10" ht="41.25" customHeight="1">
      <c r="A2" s="180" t="str">
        <f>HYPERLINK([1]реквизиты!$A$2)</f>
        <v>World Cup stage “Memorial A. Kharlampiev” (M&amp;W, M combat sambo)</v>
      </c>
      <c r="B2" s="180"/>
      <c r="C2" s="180"/>
      <c r="D2" s="180"/>
      <c r="E2" s="180"/>
      <c r="F2" s="180"/>
    </row>
    <row r="3" spans="1:10" ht="26.25" customHeight="1">
      <c r="A3" s="182" t="str">
        <f>HYPERLINK([1]реквизиты!$A$3)</f>
        <v xml:space="preserve">24 - 27 March 2014            Moscow (Russia)     </v>
      </c>
      <c r="B3" s="182"/>
      <c r="C3" s="182"/>
      <c r="D3" s="182"/>
      <c r="E3" s="182"/>
      <c r="F3" s="182"/>
      <c r="G3" s="11"/>
      <c r="H3" s="11"/>
      <c r="I3" s="11"/>
      <c r="J3" s="12"/>
    </row>
    <row r="4" spans="1:10" ht="21.75" customHeight="1" thickBot="1">
      <c r="A4" s="171" t="s">
        <v>65</v>
      </c>
      <c r="B4" s="171"/>
      <c r="C4" s="171"/>
      <c r="D4" s="171"/>
      <c r="E4" s="171"/>
      <c r="F4" s="171"/>
      <c r="G4" s="11"/>
      <c r="H4" s="11"/>
      <c r="I4" s="11"/>
      <c r="J4" s="12"/>
    </row>
    <row r="5" spans="1:10" ht="12.75" customHeight="1">
      <c r="A5" s="172" t="s">
        <v>4</v>
      </c>
      <c r="B5" s="174" t="s">
        <v>5</v>
      </c>
      <c r="C5" s="172" t="s">
        <v>6</v>
      </c>
      <c r="D5" s="172" t="s">
        <v>29</v>
      </c>
      <c r="E5" s="172" t="s">
        <v>8</v>
      </c>
      <c r="F5" s="172" t="s">
        <v>9</v>
      </c>
    </row>
    <row r="6" spans="1:10" ht="13.15" customHeight="1" thickBot="1">
      <c r="A6" s="173" t="s">
        <v>4</v>
      </c>
      <c r="B6" s="175"/>
      <c r="C6" s="173" t="s">
        <v>6</v>
      </c>
      <c r="D6" s="173" t="s">
        <v>7</v>
      </c>
      <c r="E6" s="173" t="s">
        <v>8</v>
      </c>
      <c r="F6" s="173" t="s">
        <v>9</v>
      </c>
    </row>
    <row r="7" spans="1:10" ht="12.75" customHeight="1">
      <c r="A7" s="187"/>
      <c r="B7" s="179">
        <v>1</v>
      </c>
      <c r="C7" s="178" t="s">
        <v>48</v>
      </c>
      <c r="D7" s="176" t="s">
        <v>49</v>
      </c>
      <c r="E7" s="176" t="s">
        <v>50</v>
      </c>
      <c r="F7" s="184"/>
    </row>
    <row r="8" spans="1:10" ht="12.75" customHeight="1">
      <c r="A8" s="188"/>
      <c r="B8" s="179"/>
      <c r="C8" s="178"/>
      <c r="D8" s="176"/>
      <c r="E8" s="176"/>
      <c r="F8" s="185"/>
    </row>
    <row r="9" spans="1:10" ht="12.75" customHeight="1">
      <c r="A9" s="177"/>
      <c r="B9" s="179">
        <v>2</v>
      </c>
      <c r="C9" s="186" t="s">
        <v>51</v>
      </c>
      <c r="D9" s="176" t="s">
        <v>52</v>
      </c>
      <c r="E9" s="176" t="s">
        <v>53</v>
      </c>
      <c r="F9" s="170"/>
    </row>
    <row r="10" spans="1:10" ht="12.75" customHeight="1">
      <c r="A10" s="177"/>
      <c r="B10" s="179"/>
      <c r="C10" s="178"/>
      <c r="D10" s="176"/>
      <c r="E10" s="176"/>
      <c r="F10" s="170"/>
    </row>
    <row r="11" spans="1:10" ht="12.75" customHeight="1">
      <c r="A11" s="177"/>
      <c r="B11" s="189">
        <v>3</v>
      </c>
      <c r="C11" s="186" t="s">
        <v>54</v>
      </c>
      <c r="D11" s="176" t="s">
        <v>55</v>
      </c>
      <c r="E11" s="176" t="s">
        <v>53</v>
      </c>
      <c r="F11" s="170"/>
    </row>
    <row r="12" spans="1:10" ht="15" customHeight="1">
      <c r="A12" s="177"/>
      <c r="B12" s="189"/>
      <c r="C12" s="186"/>
      <c r="D12" s="176"/>
      <c r="E12" s="176"/>
      <c r="F12" s="170"/>
    </row>
    <row r="13" spans="1:10" ht="12.75" customHeight="1">
      <c r="A13" s="177"/>
      <c r="B13" s="179">
        <v>4</v>
      </c>
      <c r="C13" s="178" t="s">
        <v>56</v>
      </c>
      <c r="D13" s="176" t="s">
        <v>57</v>
      </c>
      <c r="E13" s="176" t="s">
        <v>53</v>
      </c>
      <c r="F13" s="170"/>
    </row>
    <row r="14" spans="1:10" ht="15" customHeight="1">
      <c r="A14" s="177"/>
      <c r="B14" s="179"/>
      <c r="C14" s="178"/>
      <c r="D14" s="176"/>
      <c r="E14" s="176"/>
      <c r="F14" s="170"/>
    </row>
    <row r="15" spans="1:10" ht="15" customHeight="1">
      <c r="A15" s="177"/>
      <c r="B15" s="179">
        <v>5</v>
      </c>
      <c r="C15" s="178" t="s">
        <v>58</v>
      </c>
      <c r="D15" s="176" t="s">
        <v>59</v>
      </c>
      <c r="E15" s="176" t="s">
        <v>53</v>
      </c>
      <c r="F15" s="170"/>
    </row>
    <row r="16" spans="1:10" ht="15.75" customHeight="1">
      <c r="A16" s="177"/>
      <c r="B16" s="179"/>
      <c r="C16" s="178"/>
      <c r="D16" s="176"/>
      <c r="E16" s="176"/>
      <c r="F16" s="170"/>
    </row>
    <row r="17" spans="1:6" ht="12.75" customHeight="1">
      <c r="A17" s="177"/>
      <c r="B17" s="179">
        <v>6</v>
      </c>
      <c r="C17" s="178" t="s">
        <v>60</v>
      </c>
      <c r="D17" s="176" t="s">
        <v>55</v>
      </c>
      <c r="E17" s="176" t="s">
        <v>61</v>
      </c>
      <c r="F17" s="170"/>
    </row>
    <row r="18" spans="1:6" ht="15" customHeight="1">
      <c r="A18" s="177"/>
      <c r="B18" s="179"/>
      <c r="C18" s="178"/>
      <c r="D18" s="176"/>
      <c r="E18" s="176"/>
      <c r="F18" s="170"/>
    </row>
    <row r="19" spans="1:6" ht="12.75" customHeight="1">
      <c r="A19" s="177"/>
      <c r="B19" s="179">
        <v>7</v>
      </c>
      <c r="C19" s="178" t="s">
        <v>62</v>
      </c>
      <c r="D19" s="176" t="s">
        <v>63</v>
      </c>
      <c r="E19" s="176" t="s">
        <v>64</v>
      </c>
      <c r="F19" s="170"/>
    </row>
    <row r="20" spans="1:6" ht="15" customHeight="1">
      <c r="A20" s="177"/>
      <c r="B20" s="179"/>
      <c r="C20" s="178"/>
      <c r="D20" s="176"/>
      <c r="E20" s="176"/>
      <c r="F20" s="170"/>
    </row>
    <row r="21" spans="1:6" ht="12.75" customHeight="1">
      <c r="A21" s="177"/>
      <c r="B21" s="193">
        <v>8</v>
      </c>
      <c r="C21" s="195"/>
      <c r="D21" s="197"/>
      <c r="E21" s="190"/>
      <c r="F21" s="170"/>
    </row>
    <row r="22" spans="1:6" ht="15" customHeight="1" thickBot="1">
      <c r="A22" s="192"/>
      <c r="B22" s="194" t="s">
        <v>40</v>
      </c>
      <c r="C22" s="196"/>
      <c r="D22" s="198"/>
      <c r="E22" s="191"/>
      <c r="F22" s="183"/>
    </row>
    <row r="24" spans="1:6" ht="15" customHeight="1"/>
    <row r="25" spans="1:6">
      <c r="E25" s="7"/>
      <c r="F25" s="7"/>
    </row>
    <row r="26" spans="1:6" ht="24" customHeight="1">
      <c r="A26" s="13" t="str">
        <f>HYPERLINK([1]реквизиты!$A$11)</f>
        <v/>
      </c>
      <c r="B26" s="10"/>
      <c r="C26" s="10"/>
      <c r="D26" s="10"/>
      <c r="E26" s="14"/>
      <c r="F26" s="2"/>
    </row>
    <row r="27" spans="1:6" ht="19.5" customHeight="1">
      <c r="A27" s="10"/>
      <c r="B27" s="10"/>
      <c r="C27" s="10"/>
      <c r="D27" s="10"/>
      <c r="E27" s="16"/>
      <c r="F27" s="2"/>
    </row>
    <row r="28" spans="1:6" ht="26.25" customHeight="1">
      <c r="A28" s="14" t="str">
        <f>HYPERLINK([1]реквизиты!$A$13)</f>
        <v/>
      </c>
      <c r="B28" s="10"/>
      <c r="C28" s="10"/>
      <c r="D28" s="10"/>
      <c r="E28" s="14"/>
      <c r="F28" s="2"/>
    </row>
    <row r="29" spans="1:6" ht="17.25" customHeight="1">
      <c r="A29" s="9"/>
      <c r="B29" s="9"/>
      <c r="C29" s="9"/>
      <c r="D29" s="10"/>
      <c r="E29" s="16"/>
      <c r="F29" s="2"/>
    </row>
    <row r="30" spans="1:6" ht="24.75" customHeight="1">
      <c r="E30" s="4"/>
      <c r="F30" s="7"/>
    </row>
    <row r="31" spans="1:6">
      <c r="E31" s="7"/>
      <c r="F31" s="7"/>
    </row>
    <row r="32" spans="1:6" ht="15" customHeight="1">
      <c r="E32" s="8"/>
      <c r="F32" s="8"/>
    </row>
    <row r="33" spans="5:6" ht="15.75" customHeight="1">
      <c r="E33" s="8"/>
      <c r="F33" s="8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8">
    <mergeCell ref="B19:B20"/>
    <mergeCell ref="C19:C20"/>
    <mergeCell ref="D19:D20"/>
    <mergeCell ref="E19:E20"/>
    <mergeCell ref="A19:A20"/>
    <mergeCell ref="E21:E22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E15:E16"/>
    <mergeCell ref="B17:B18"/>
    <mergeCell ref="C17:C18"/>
    <mergeCell ref="D17:D18"/>
    <mergeCell ref="E17:E18"/>
    <mergeCell ref="D13:D14"/>
    <mergeCell ref="E13:E14"/>
    <mergeCell ref="A11:A12"/>
    <mergeCell ref="B11:B12"/>
    <mergeCell ref="C11:C12"/>
    <mergeCell ref="D11:D12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B9:B10"/>
    <mergeCell ref="C9:C10"/>
    <mergeCell ref="D9:D10"/>
    <mergeCell ref="E9:E10"/>
    <mergeCell ref="A7:A8"/>
    <mergeCell ref="B7:B8"/>
    <mergeCell ref="F13:F14"/>
    <mergeCell ref="A4:F4"/>
    <mergeCell ref="E5:E6"/>
    <mergeCell ref="F5:F6"/>
    <mergeCell ref="A5:A6"/>
    <mergeCell ref="B5:B6"/>
    <mergeCell ref="C5:C6"/>
    <mergeCell ref="D5:D6"/>
    <mergeCell ref="E7:E8"/>
    <mergeCell ref="A9:A10"/>
    <mergeCell ref="C7:C8"/>
    <mergeCell ref="D7:D8"/>
    <mergeCell ref="E11:E12"/>
    <mergeCell ref="A13:A14"/>
    <mergeCell ref="B13:B14"/>
    <mergeCell ref="C13:C1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workbookViewId="0">
      <selection activeCell="M10" sqref="M10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5"/>
      <c r="B1" s="5"/>
      <c r="C1" s="200" t="str">
        <f>пр.хода!K1</f>
        <v>World Cup stage “Memorial A. Kharlampiev” (M&amp;W, M combat sambo)</v>
      </c>
      <c r="D1" s="201"/>
      <c r="E1" s="201"/>
      <c r="F1" s="201"/>
      <c r="G1" s="201"/>
      <c r="H1" s="201"/>
      <c r="I1" s="201"/>
      <c r="J1" s="202"/>
      <c r="K1" s="33"/>
      <c r="L1" s="33"/>
      <c r="M1" s="33"/>
      <c r="N1" s="33"/>
      <c r="O1" s="33"/>
      <c r="P1" s="33"/>
      <c r="Q1" s="33"/>
      <c r="R1" s="3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2.9" customHeight="1" thickBot="1">
      <c r="A2" s="31"/>
      <c r="B2" s="31"/>
      <c r="C2" s="203" t="str">
        <f>пр.хода!K2</f>
        <v xml:space="preserve">24 - 27 March 2014            Moscow (Russia)     </v>
      </c>
      <c r="D2" s="203"/>
      <c r="E2" s="203"/>
      <c r="F2" s="203"/>
      <c r="G2" s="203"/>
      <c r="H2" s="203"/>
      <c r="I2" s="203"/>
      <c r="J2" s="203"/>
      <c r="K2" s="39"/>
      <c r="L2" s="39"/>
      <c r="M2" s="39"/>
      <c r="N2" s="39"/>
      <c r="O2" s="39"/>
      <c r="P2" s="39"/>
      <c r="Q2" s="39"/>
      <c r="R2" s="3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2.9" customHeight="1" thickBot="1">
      <c r="A3" s="40"/>
      <c r="B3" s="40"/>
      <c r="C3" s="204" t="str">
        <f>HYPERLINK(пр.взв.!A4)</f>
        <v>Weight category 82С кg.</v>
      </c>
      <c r="D3" s="205"/>
      <c r="E3" s="205"/>
      <c r="F3" s="205"/>
      <c r="G3" s="205"/>
      <c r="H3" s="205"/>
      <c r="I3" s="205"/>
      <c r="J3" s="206"/>
      <c r="K3" s="40"/>
      <c r="L3" s="40"/>
      <c r="M3" s="40"/>
    </row>
    <row r="4" spans="1:36" ht="16.5" thickBot="1">
      <c r="A4" s="199" t="s">
        <v>0</v>
      </c>
      <c r="B4" s="199"/>
      <c r="E4" s="19"/>
      <c r="F4" s="19"/>
      <c r="G4" s="19"/>
      <c r="H4" s="19"/>
      <c r="I4" s="19"/>
      <c r="J4" s="19"/>
      <c r="K4" s="19"/>
      <c r="L4" s="19"/>
      <c r="M4" s="19"/>
    </row>
    <row r="5" spans="1:36" ht="15" customHeight="1" thickBot="1">
      <c r="A5" s="215">
        <v>1</v>
      </c>
      <c r="B5" s="220" t="str">
        <f>VLOOKUP(A5,пр.взв.!B7:C22,2,FALSE)</f>
        <v>DZHIRENSHIEV RUSTAMBEK</v>
      </c>
      <c r="C5" s="221" t="str">
        <f>VLOOKUP(B5,пр.взв.!C7:D22,2,FALSE)</f>
        <v>1985 msic</v>
      </c>
      <c r="D5" s="216" t="str">
        <f>VLOOKUP(A5,пр.взв.!B5:E20,4,FALSE)</f>
        <v>KAZ</v>
      </c>
      <c r="E5" s="19"/>
      <c r="F5" s="19"/>
      <c r="G5" s="19"/>
      <c r="H5" s="19"/>
      <c r="I5" s="19"/>
      <c r="J5" s="19"/>
      <c r="K5" s="19"/>
      <c r="L5" s="19"/>
      <c r="M5" s="19"/>
    </row>
    <row r="6" spans="1:36" ht="15" customHeight="1">
      <c r="A6" s="210"/>
      <c r="B6" s="212"/>
      <c r="C6" s="214"/>
      <c r="D6" s="217"/>
      <c r="E6" s="207"/>
      <c r="F6" s="19"/>
      <c r="G6" s="24"/>
      <c r="H6" s="21"/>
      <c r="I6" s="19"/>
      <c r="J6" s="35"/>
      <c r="K6" s="35"/>
      <c r="L6" s="35"/>
      <c r="M6" s="19"/>
    </row>
    <row r="7" spans="1:36" ht="15" customHeight="1" thickBot="1">
      <c r="A7" s="209">
        <v>5</v>
      </c>
      <c r="B7" s="211" t="str">
        <f>VLOOKUP(A7,пр.взв.!B9:C24,2,FALSE)</f>
        <v>GASANKHANOV RUSLAN</v>
      </c>
      <c r="C7" s="213" t="str">
        <f>VLOOKUP(B7,пр.взв.!C9:D24,2,FALSE)</f>
        <v>1989 dvms</v>
      </c>
      <c r="D7" s="218" t="str">
        <f>VLOOKUP(A7,пр.взв.!B5:E20,4,FALSE)</f>
        <v>RUS</v>
      </c>
      <c r="E7" s="208"/>
      <c r="F7" s="20"/>
      <c r="G7" s="23"/>
      <c r="H7" s="21"/>
      <c r="I7" s="19"/>
      <c r="J7" s="35"/>
      <c r="K7" s="35"/>
      <c r="L7" s="35"/>
      <c r="M7" s="19"/>
    </row>
    <row r="8" spans="1:36" ht="15" customHeight="1" thickBot="1">
      <c r="A8" s="210"/>
      <c r="B8" s="212"/>
      <c r="C8" s="214"/>
      <c r="D8" s="219"/>
      <c r="E8" s="19"/>
      <c r="F8" s="21"/>
      <c r="G8" s="207"/>
      <c r="H8" s="25"/>
      <c r="I8" s="19"/>
      <c r="J8" s="19"/>
      <c r="K8" s="19"/>
      <c r="L8" s="19"/>
      <c r="M8" s="19"/>
    </row>
    <row r="9" spans="1:36" ht="15" customHeight="1" thickBot="1">
      <c r="A9" s="215">
        <v>3</v>
      </c>
      <c r="B9" s="220" t="str">
        <f>VLOOKUP(A9,пр.взв.!B11:C26,2,FALSE)</f>
        <v>ALIKHANOV ABUSUPIYAN</v>
      </c>
      <c r="C9" s="221" t="str">
        <f>VLOOKUP(B9,пр.взв.!C11:D26,2,FALSE)</f>
        <v>1989 ms</v>
      </c>
      <c r="D9" s="216" t="str">
        <f>VLOOKUP(A9,пр.взв.!B5:E20,4,FALSE)</f>
        <v>RUS</v>
      </c>
      <c r="E9" s="19"/>
      <c r="F9" s="21"/>
      <c r="G9" s="208"/>
      <c r="H9" s="2"/>
      <c r="I9" s="23"/>
      <c r="J9" s="21"/>
      <c r="K9" s="19"/>
      <c r="L9" s="19"/>
      <c r="M9" s="19"/>
    </row>
    <row r="10" spans="1:36" ht="15" customHeight="1">
      <c r="A10" s="210"/>
      <c r="B10" s="212"/>
      <c r="C10" s="214"/>
      <c r="D10" s="217"/>
      <c r="E10" s="207"/>
      <c r="F10" s="22"/>
      <c r="G10" s="23"/>
      <c r="H10" s="21"/>
      <c r="I10" s="23"/>
      <c r="J10" s="21"/>
      <c r="K10" s="19"/>
      <c r="L10" s="19"/>
      <c r="M10" s="19"/>
    </row>
    <row r="11" spans="1:36" ht="15" customHeight="1" thickBot="1">
      <c r="A11" s="209">
        <v>7</v>
      </c>
      <c r="B11" s="211" t="str">
        <f>VLOOKUP(A11,пр.взв.!B13:C28,2,FALSE)</f>
        <v>CHERNOV DMITRIY</v>
      </c>
      <c r="C11" s="213" t="str">
        <f>VLOOKUP(B11,пр.взв.!C13:D28,2,FALSE)</f>
        <v>1986 cms</v>
      </c>
      <c r="D11" s="218" t="str">
        <f>VLOOKUP(A11,пр.взв.!B5:E20,4,FALSE)</f>
        <v>KGZ</v>
      </c>
      <c r="E11" s="208"/>
      <c r="F11" s="19"/>
      <c r="G11" s="24"/>
      <c r="H11" s="21"/>
      <c r="I11" s="23"/>
      <c r="J11" s="21"/>
      <c r="K11" s="19"/>
      <c r="L11" s="19"/>
      <c r="M11" s="19"/>
    </row>
    <row r="12" spans="1:36" ht="15" customHeight="1" thickBot="1">
      <c r="A12" s="222"/>
      <c r="B12" s="223"/>
      <c r="C12" s="219"/>
      <c r="D12" s="219"/>
      <c r="E12" s="19"/>
      <c r="F12" s="19"/>
      <c r="G12" s="24"/>
      <c r="H12" s="21"/>
      <c r="I12" s="23"/>
      <c r="J12" s="21"/>
      <c r="K12" s="19"/>
      <c r="L12" s="19"/>
      <c r="M12" s="19"/>
    </row>
    <row r="13" spans="1:36" ht="15" customHeight="1" thickBot="1">
      <c r="A13" s="67"/>
      <c r="B13" s="67"/>
      <c r="C13" s="67"/>
      <c r="D13" s="68"/>
      <c r="E13" s="19"/>
      <c r="F13" s="19"/>
      <c r="G13" s="19"/>
      <c r="H13" s="19"/>
      <c r="I13" s="23"/>
      <c r="J13" s="21"/>
      <c r="K13" s="19"/>
      <c r="L13" s="19"/>
      <c r="M13" s="19"/>
    </row>
    <row r="14" spans="1:36" ht="15" customHeight="1">
      <c r="A14" s="69"/>
      <c r="B14" s="68"/>
      <c r="C14" s="68"/>
      <c r="D14" s="68"/>
      <c r="E14" s="19"/>
      <c r="F14" s="19"/>
      <c r="G14" s="19"/>
      <c r="H14" s="19"/>
      <c r="I14" s="207"/>
      <c r="J14" s="32"/>
      <c r="K14" s="22"/>
      <c r="L14" s="22"/>
      <c r="M14" s="19"/>
    </row>
    <row r="15" spans="1:36" ht="15" customHeight="1" thickBot="1">
      <c r="A15" s="199" t="s">
        <v>3</v>
      </c>
      <c r="B15" s="199"/>
      <c r="C15" s="68"/>
      <c r="D15" s="68"/>
      <c r="E15" s="19"/>
      <c r="F15" s="19"/>
      <c r="G15" s="19"/>
      <c r="H15" s="19"/>
      <c r="I15" s="208"/>
      <c r="J15" s="2"/>
    </row>
    <row r="16" spans="1:36" ht="15" customHeight="1" thickBot="1">
      <c r="A16" s="215">
        <v>2</v>
      </c>
      <c r="B16" s="220" t="str">
        <f>VLOOKUP(A16,пр.взв.!B7:C22,2,FALSE)</f>
        <v>ALISKEROV IKRAM</v>
      </c>
      <c r="C16" s="221" t="str">
        <f>VLOOKUP(B16,пр.взв.!C7:D22,2,FALSE)</f>
        <v>1992 ms</v>
      </c>
      <c r="D16" s="216" t="str">
        <f>VLOOKUP(A16,пр.взв.!B6:E21,4,FALSE)</f>
        <v>RUS</v>
      </c>
      <c r="E16" s="19"/>
      <c r="F16" s="19"/>
      <c r="G16" s="19"/>
      <c r="H16" s="19"/>
      <c r="I16" s="29"/>
      <c r="J16" s="2"/>
    </row>
    <row r="17" spans="1:13" ht="15" customHeight="1">
      <c r="A17" s="210"/>
      <c r="B17" s="212"/>
      <c r="C17" s="214"/>
      <c r="D17" s="217"/>
      <c r="E17" s="207"/>
      <c r="F17" s="19"/>
      <c r="G17" s="24"/>
      <c r="H17" s="21"/>
      <c r="I17" s="29"/>
      <c r="J17" s="2"/>
    </row>
    <row r="18" spans="1:13" ht="15" customHeight="1" thickBot="1">
      <c r="A18" s="209">
        <v>6</v>
      </c>
      <c r="B18" s="211" t="str">
        <f>VLOOKUP(A18,пр.взв.!B9:C24,2,FALSE)</f>
        <v>RUZIEV FURKAT</v>
      </c>
      <c r="C18" s="213" t="str">
        <f>VLOOKUP(B18,пр.взв.!C9:D24,2,FALSE)</f>
        <v>1989 ms</v>
      </c>
      <c r="D18" s="218" t="str">
        <f>VLOOKUP(A18,пр.взв.!B6:E21,4,FALSE)</f>
        <v>UZB</v>
      </c>
      <c r="E18" s="208"/>
      <c r="F18" s="20"/>
      <c r="G18" s="23"/>
      <c r="H18" s="21"/>
      <c r="I18" s="29"/>
      <c r="J18" s="2"/>
    </row>
    <row r="19" spans="1:13" ht="15" customHeight="1" thickBot="1">
      <c r="A19" s="210"/>
      <c r="B19" s="212"/>
      <c r="C19" s="214"/>
      <c r="D19" s="219"/>
      <c r="E19" s="19"/>
      <c r="F19" s="21"/>
      <c r="G19" s="207"/>
      <c r="H19" s="25"/>
      <c r="I19" s="29"/>
      <c r="J19" s="2"/>
    </row>
    <row r="20" spans="1:13" ht="15" customHeight="1" thickBot="1">
      <c r="A20" s="215">
        <v>4</v>
      </c>
      <c r="B20" s="220" t="str">
        <f>VLOOKUP(A20,пр.взв.!B11:C26,2,FALSE)</f>
        <v>KHIROMAGOMEDOV GAMZAT</v>
      </c>
      <c r="C20" s="221" t="str">
        <f>VLOOKUP(B20,пр.взв.!C11:D26,2,FALSE)</f>
        <v>1993 ms</v>
      </c>
      <c r="D20" s="216" t="str">
        <f>VLOOKUP(A20,пр.взв.!B6:E21,4,FALSE)</f>
        <v>RUS</v>
      </c>
      <c r="E20" s="19"/>
      <c r="F20" s="21"/>
      <c r="G20" s="208"/>
      <c r="H20" s="2"/>
    </row>
    <row r="21" spans="1:13" ht="15" customHeight="1">
      <c r="A21" s="210"/>
      <c r="B21" s="212"/>
      <c r="C21" s="214"/>
      <c r="D21" s="217"/>
      <c r="E21" s="207"/>
      <c r="F21" s="22"/>
      <c r="G21" s="23"/>
      <c r="H21" s="21"/>
    </row>
    <row r="22" spans="1:13" ht="15" customHeight="1" thickBot="1">
      <c r="A22" s="209">
        <v>8</v>
      </c>
      <c r="B22" s="211">
        <f>VLOOKUP(A22,пр.взв.!B13:C28,2,FALSE)</f>
        <v>0</v>
      </c>
      <c r="C22" s="213" t="e">
        <f>VLOOKUP(B22,пр.взв.!C13:D28,2,FALSE)</f>
        <v>#N/A</v>
      </c>
      <c r="D22" s="218">
        <f>VLOOKUP(A22,пр.взв.!B6:E21,4,FALSE)</f>
        <v>0</v>
      </c>
      <c r="E22" s="208"/>
      <c r="F22" s="19"/>
      <c r="G22" s="24"/>
      <c r="H22" s="21"/>
    </row>
    <row r="23" spans="1:13" ht="15" customHeight="1" thickBot="1">
      <c r="A23" s="222"/>
      <c r="B23" s="223"/>
      <c r="C23" s="219"/>
      <c r="D23" s="219"/>
      <c r="E23" s="19"/>
      <c r="F23" s="19"/>
      <c r="G23" s="24"/>
      <c r="H23" s="21"/>
    </row>
    <row r="26" spans="1:13">
      <c r="A26" s="9" t="s">
        <v>1</v>
      </c>
      <c r="G26" s="9" t="s">
        <v>10</v>
      </c>
    </row>
    <row r="28" spans="1:13">
      <c r="B28" s="26"/>
      <c r="H28" s="26"/>
    </row>
    <row r="29" spans="1:13">
      <c r="B29" s="27"/>
      <c r="H29" s="27"/>
    </row>
    <row r="30" spans="1:13">
      <c r="B30" s="27"/>
      <c r="C30" s="6"/>
      <c r="D30" s="6"/>
      <c r="E30" s="2"/>
      <c r="F30" s="2"/>
      <c r="G30" s="2"/>
      <c r="H30" s="27"/>
      <c r="I30" s="6"/>
      <c r="J30" s="6"/>
      <c r="K30" s="6"/>
      <c r="L30" s="2"/>
      <c r="M30" s="2"/>
    </row>
    <row r="31" spans="1:13">
      <c r="B31" s="28"/>
      <c r="C31" s="2"/>
      <c r="D31" s="2"/>
      <c r="E31" s="2"/>
      <c r="F31" s="2"/>
      <c r="G31" s="2"/>
      <c r="H31" s="28"/>
      <c r="I31" s="2"/>
      <c r="J31" s="2"/>
      <c r="K31" s="2"/>
      <c r="L31" s="2"/>
      <c r="M31" s="2"/>
    </row>
    <row r="32" spans="1:13">
      <c r="C32" s="2"/>
      <c r="D32" s="2"/>
      <c r="E32" s="2"/>
      <c r="F32" s="2"/>
      <c r="G32" s="2"/>
      <c r="I32" s="2"/>
      <c r="J32" s="2"/>
      <c r="K32" s="2"/>
      <c r="L32" s="2"/>
      <c r="M32" s="2"/>
    </row>
    <row r="33" spans="2:13">
      <c r="C33" s="2"/>
      <c r="D33" s="2"/>
      <c r="E33" s="2"/>
      <c r="F33" s="2"/>
      <c r="G33" s="2"/>
      <c r="I33" s="2"/>
      <c r="J33" s="2"/>
      <c r="K33" s="2"/>
      <c r="L33" s="2"/>
      <c r="M33" s="2"/>
    </row>
    <row r="34" spans="2:13">
      <c r="C34" s="2"/>
      <c r="D34" s="2"/>
      <c r="E34" s="2"/>
      <c r="F34" s="2"/>
      <c r="G34" s="2"/>
      <c r="I34" s="2"/>
      <c r="J34" s="2"/>
      <c r="K34" s="2"/>
      <c r="L34" s="2"/>
      <c r="M34" s="2"/>
    </row>
    <row r="35" spans="2:13">
      <c r="C35" s="2"/>
      <c r="D35" s="2"/>
      <c r="K35" s="2"/>
    </row>
    <row r="37" spans="2:13">
      <c r="B37" s="13" t="str">
        <f>HYPERLINK([1]реквизиты!$A$11)</f>
        <v/>
      </c>
      <c r="C37" s="10"/>
      <c r="D37" s="10"/>
      <c r="E37" s="10"/>
      <c r="F37" s="1"/>
      <c r="G37" s="1"/>
      <c r="H37" s="1"/>
      <c r="I37" s="14" t="str">
        <f>HYPERLINK([1]реквизиты!$G$11)</f>
        <v>/RUS/</v>
      </c>
      <c r="J37" s="2"/>
      <c r="K37" s="16" t="str">
        <f>HYPERLINK([1]реквизиты!$G$12)</f>
        <v/>
      </c>
    </row>
    <row r="38" spans="2:13">
      <c r="B38" s="10"/>
      <c r="C38" s="10"/>
      <c r="D38" s="10"/>
      <c r="E38" s="15"/>
      <c r="F38" s="2"/>
      <c r="G38" s="2"/>
      <c r="H38" s="2"/>
      <c r="J38" s="2"/>
      <c r="K38" s="2"/>
    </row>
    <row r="39" spans="2:13">
      <c r="B39" s="14" t="str">
        <f>HYPERLINK([1]реквизиты!$A$13)</f>
        <v/>
      </c>
      <c r="D39" s="10"/>
      <c r="E39" s="17"/>
      <c r="F39" s="34"/>
      <c r="G39" s="1"/>
      <c r="H39" s="1"/>
      <c r="I39" s="14" t="str">
        <f>HYPERLINK([1]реквизиты!$G$13)</f>
        <v/>
      </c>
      <c r="J39" s="2"/>
      <c r="K39" s="18" t="str">
        <f>HYPERLINK([1]реквизиты!$G$14)</f>
        <v/>
      </c>
    </row>
    <row r="40" spans="2:13">
      <c r="E40" s="2"/>
      <c r="F40" s="2"/>
      <c r="G40" s="12"/>
      <c r="H40" s="12"/>
      <c r="J40" s="12"/>
      <c r="K40" s="12"/>
      <c r="L40" s="30"/>
      <c r="M40" s="30"/>
    </row>
    <row r="41" spans="2:13">
      <c r="D41" s="3"/>
      <c r="E41" s="2"/>
      <c r="F41" s="2"/>
      <c r="G41" s="12"/>
      <c r="H41" s="12"/>
      <c r="I41" s="12"/>
      <c r="J41" s="12"/>
      <c r="K41" s="12"/>
      <c r="M41" s="30"/>
    </row>
    <row r="42" spans="2:13">
      <c r="E42" s="2"/>
      <c r="F42" s="2"/>
      <c r="G42" s="12"/>
      <c r="H42" s="12"/>
      <c r="I42" s="12"/>
      <c r="J42" s="12"/>
      <c r="K42" s="12"/>
      <c r="M42" s="30"/>
    </row>
    <row r="43" spans="2:13">
      <c r="E43" s="2"/>
      <c r="F43" s="2"/>
      <c r="G43" s="12"/>
      <c r="H43" s="12"/>
      <c r="I43" s="12"/>
      <c r="J43" s="12"/>
      <c r="K43" s="12"/>
      <c r="L43" s="30"/>
      <c r="M43" s="30"/>
    </row>
  </sheetData>
  <mergeCells count="44">
    <mergeCell ref="A22:A23"/>
    <mergeCell ref="B22:B23"/>
    <mergeCell ref="C22:C23"/>
    <mergeCell ref="D22:D23"/>
    <mergeCell ref="A20:A21"/>
    <mergeCell ref="B20:B21"/>
    <mergeCell ref="C20:C21"/>
    <mergeCell ref="D20:D21"/>
    <mergeCell ref="D18:D19"/>
    <mergeCell ref="D16:D17"/>
    <mergeCell ref="A11:A12"/>
    <mergeCell ref="B11:B12"/>
    <mergeCell ref="C11:C12"/>
    <mergeCell ref="D11:D12"/>
    <mergeCell ref="A16:A17"/>
    <mergeCell ref="C16:C17"/>
    <mergeCell ref="A9:A10"/>
    <mergeCell ref="B9:B10"/>
    <mergeCell ref="C9:C10"/>
    <mergeCell ref="A18:A19"/>
    <mergeCell ref="B18:B19"/>
    <mergeCell ref="C18:C19"/>
    <mergeCell ref="E21:E22"/>
    <mergeCell ref="I14:I15"/>
    <mergeCell ref="E6:E7"/>
    <mergeCell ref="G8:G9"/>
    <mergeCell ref="E10:E11"/>
    <mergeCell ref="E17:E18"/>
    <mergeCell ref="A4:B4"/>
    <mergeCell ref="C1:J1"/>
    <mergeCell ref="C2:J2"/>
    <mergeCell ref="C3:J3"/>
    <mergeCell ref="G19:G20"/>
    <mergeCell ref="A7:A8"/>
    <mergeCell ref="B7:B8"/>
    <mergeCell ref="C7:C8"/>
    <mergeCell ref="A5:A6"/>
    <mergeCell ref="D9:D10"/>
    <mergeCell ref="D7:D8"/>
    <mergeCell ref="B5:B6"/>
    <mergeCell ref="C5:C6"/>
    <mergeCell ref="D5:D6"/>
    <mergeCell ref="A15:B15"/>
    <mergeCell ref="B16:B17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D1" workbookViewId="0">
      <selection activeCell="J15" sqref="J15:R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62" t="s">
        <v>26</v>
      </c>
      <c r="C1" s="262"/>
      <c r="D1" s="262"/>
      <c r="E1" s="262"/>
      <c r="F1" s="262"/>
      <c r="G1" s="262"/>
      <c r="H1" s="262"/>
      <c r="I1" s="262"/>
      <c r="J1" s="60"/>
      <c r="K1" s="262" t="s">
        <v>26</v>
      </c>
      <c r="L1" s="262"/>
      <c r="M1" s="262"/>
      <c r="N1" s="262"/>
      <c r="O1" s="262"/>
      <c r="P1" s="262"/>
      <c r="Q1" s="262"/>
      <c r="R1" s="262"/>
    </row>
    <row r="2" spans="1:18" ht="24.75" customHeight="1">
      <c r="B2" s="253" t="str">
        <f>HYPERLINK(пр.взв.!A4)</f>
        <v>Weight category 82С кg.</v>
      </c>
      <c r="C2" s="254"/>
      <c r="D2" s="254"/>
      <c r="E2" s="254"/>
      <c r="F2" s="254"/>
      <c r="G2" s="254"/>
      <c r="H2" s="254"/>
      <c r="I2" s="254"/>
      <c r="J2" s="61"/>
      <c r="K2" s="253" t="str">
        <f>HYPERLINK(пр.взв.!A4)</f>
        <v>Weight category 82С кg.</v>
      </c>
      <c r="L2" s="254"/>
      <c r="M2" s="254"/>
      <c r="N2" s="254"/>
      <c r="O2" s="254"/>
      <c r="P2" s="254"/>
      <c r="Q2" s="254"/>
      <c r="R2" s="254"/>
    </row>
    <row r="3" spans="1:18" ht="24.75" customHeight="1" thickBot="1">
      <c r="B3" s="62" t="s">
        <v>2</v>
      </c>
      <c r="C3" s="64" t="s">
        <v>30</v>
      </c>
      <c r="D3" s="66" t="s">
        <v>27</v>
      </c>
      <c r="E3" s="63"/>
      <c r="F3" s="62"/>
      <c r="G3" s="63"/>
      <c r="H3" s="63"/>
      <c r="I3" s="63"/>
      <c r="J3" s="63"/>
      <c r="K3" s="62" t="s">
        <v>3</v>
      </c>
      <c r="L3" s="64" t="s">
        <v>30</v>
      </c>
      <c r="M3" s="66" t="s">
        <v>27</v>
      </c>
      <c r="N3" s="63"/>
      <c r="O3" s="62"/>
      <c r="P3" s="63"/>
      <c r="Q3" s="63"/>
      <c r="R3" s="63"/>
    </row>
    <row r="4" spans="1:18" ht="12.75" customHeight="1">
      <c r="A4" s="165" t="s">
        <v>28</v>
      </c>
      <c r="B4" s="227" t="s">
        <v>5</v>
      </c>
      <c r="C4" s="229" t="s">
        <v>6</v>
      </c>
      <c r="D4" s="229" t="s">
        <v>7</v>
      </c>
      <c r="E4" s="229" t="s">
        <v>14</v>
      </c>
      <c r="F4" s="231" t="s">
        <v>15</v>
      </c>
      <c r="G4" s="232" t="s">
        <v>17</v>
      </c>
      <c r="H4" s="224" t="s">
        <v>18</v>
      </c>
      <c r="I4" s="226" t="s">
        <v>66</v>
      </c>
      <c r="J4" s="165" t="s">
        <v>28</v>
      </c>
      <c r="K4" s="227" t="s">
        <v>5</v>
      </c>
      <c r="L4" s="229" t="s">
        <v>6</v>
      </c>
      <c r="M4" s="229" t="s">
        <v>7</v>
      </c>
      <c r="N4" s="229" t="s">
        <v>14</v>
      </c>
      <c r="O4" s="231" t="s">
        <v>15</v>
      </c>
      <c r="P4" s="232" t="s">
        <v>17</v>
      </c>
      <c r="Q4" s="224" t="s">
        <v>18</v>
      </c>
      <c r="R4" s="226" t="s">
        <v>66</v>
      </c>
    </row>
    <row r="5" spans="1:18" ht="12.75" customHeight="1" thickBot="1">
      <c r="A5" s="149"/>
      <c r="B5" s="228" t="s">
        <v>5</v>
      </c>
      <c r="C5" s="230" t="s">
        <v>6</v>
      </c>
      <c r="D5" s="230" t="s">
        <v>7</v>
      </c>
      <c r="E5" s="230" t="s">
        <v>14</v>
      </c>
      <c r="F5" s="230" t="s">
        <v>15</v>
      </c>
      <c r="G5" s="233"/>
      <c r="H5" s="225"/>
      <c r="I5" s="162" t="s">
        <v>16</v>
      </c>
      <c r="J5" s="149"/>
      <c r="K5" s="228" t="s">
        <v>5</v>
      </c>
      <c r="L5" s="230" t="s">
        <v>6</v>
      </c>
      <c r="M5" s="230" t="s">
        <v>7</v>
      </c>
      <c r="N5" s="230" t="s">
        <v>14</v>
      </c>
      <c r="O5" s="230" t="s">
        <v>15</v>
      </c>
      <c r="P5" s="233"/>
      <c r="Q5" s="225"/>
      <c r="R5" s="162" t="s">
        <v>16</v>
      </c>
    </row>
    <row r="6" spans="1:18" ht="12.75" customHeight="1">
      <c r="A6" s="263">
        <v>1</v>
      </c>
      <c r="B6" s="238">
        <v>1</v>
      </c>
      <c r="C6" s="240" t="str">
        <f>VLOOKUP(B6,пр.взв.!B7:E22,2,FALSE)</f>
        <v>DZHIRENSHIEV RUSTAMBEK</v>
      </c>
      <c r="D6" s="242" t="str">
        <f>VLOOKUP(B6,пр.взв.!B7:F22,3,FALSE)</f>
        <v>1985 msic</v>
      </c>
      <c r="E6" s="242" t="str">
        <f>VLOOKUP(B6,пр.взв.!B7:E22,4,FALSE)</f>
        <v>KAZ</v>
      </c>
      <c r="F6" s="250"/>
      <c r="G6" s="251"/>
      <c r="H6" s="234"/>
      <c r="I6" s="236"/>
      <c r="J6" s="263">
        <v>3</v>
      </c>
      <c r="K6" s="238">
        <v>2</v>
      </c>
      <c r="L6" s="240" t="str">
        <f>VLOOKUP(K6,пр.взв.!B7:E22,2,FALSE)</f>
        <v>ALISKEROV IKRAM</v>
      </c>
      <c r="M6" s="242" t="str">
        <f>VLOOKUP(K6,пр.взв.!B7:F22,3,FALSE)</f>
        <v>1992 ms</v>
      </c>
      <c r="N6" s="242" t="str">
        <f>VLOOKUP(K6,пр.взв.!B7:E22,4,FALSE)</f>
        <v>RUS</v>
      </c>
      <c r="O6" s="250"/>
      <c r="P6" s="251"/>
      <c r="Q6" s="234"/>
      <c r="R6" s="236"/>
    </row>
    <row r="7" spans="1:18" ht="12.75" customHeight="1">
      <c r="A7" s="264"/>
      <c r="B7" s="239"/>
      <c r="C7" s="241"/>
      <c r="D7" s="243"/>
      <c r="E7" s="243"/>
      <c r="F7" s="243"/>
      <c r="G7" s="243"/>
      <c r="H7" s="235"/>
      <c r="I7" s="237"/>
      <c r="J7" s="264"/>
      <c r="K7" s="239"/>
      <c r="L7" s="241"/>
      <c r="M7" s="243"/>
      <c r="N7" s="243"/>
      <c r="O7" s="243"/>
      <c r="P7" s="243"/>
      <c r="Q7" s="235"/>
      <c r="R7" s="237"/>
    </row>
    <row r="8" spans="1:18" ht="12.75" customHeight="1">
      <c r="A8" s="264"/>
      <c r="B8" s="245">
        <v>5</v>
      </c>
      <c r="C8" s="247" t="str">
        <f>VLOOKUP(B8,пр.взв.!B7:E22,2,FALSE)</f>
        <v>GASANKHANOV RUSLAN</v>
      </c>
      <c r="D8" s="248" t="str">
        <f>VLOOKUP(B8,пр.взв.!B7:F22,3,FALSE)</f>
        <v>1989 dvms</v>
      </c>
      <c r="E8" s="248" t="str">
        <f>VLOOKUP(B8,пр.взв.!B7:E22,4,FALSE)</f>
        <v>RUS</v>
      </c>
      <c r="F8" s="249"/>
      <c r="G8" s="249"/>
      <c r="H8" s="244"/>
      <c r="I8" s="244"/>
      <c r="J8" s="264"/>
      <c r="K8" s="245">
        <v>6</v>
      </c>
      <c r="L8" s="247" t="str">
        <f>VLOOKUP(K8,пр.взв.!B7:E22,2,FALSE)</f>
        <v>RUZIEV FURKAT</v>
      </c>
      <c r="M8" s="248" t="str">
        <f>VLOOKUP(K8,пр.взв.!B7:F22,3,FALSE)</f>
        <v>1989 ms</v>
      </c>
      <c r="N8" s="248" t="str">
        <f>VLOOKUP(K8,пр.взв.!B7:E22,4,FALSE)</f>
        <v>UZB</v>
      </c>
      <c r="O8" s="249"/>
      <c r="P8" s="249"/>
      <c r="Q8" s="244"/>
      <c r="R8" s="244"/>
    </row>
    <row r="9" spans="1:18" ht="13.5" customHeight="1" thickBot="1">
      <c r="A9" s="266"/>
      <c r="B9" s="258"/>
      <c r="C9" s="259"/>
      <c r="D9" s="260"/>
      <c r="E9" s="260"/>
      <c r="F9" s="261"/>
      <c r="G9" s="261"/>
      <c r="H9" s="256"/>
      <c r="I9" s="256"/>
      <c r="J9" s="266"/>
      <c r="K9" s="258"/>
      <c r="L9" s="259"/>
      <c r="M9" s="260"/>
      <c r="N9" s="260"/>
      <c r="O9" s="261"/>
      <c r="P9" s="261"/>
      <c r="Q9" s="256"/>
      <c r="R9" s="256"/>
    </row>
    <row r="10" spans="1:18" ht="12.75" customHeight="1">
      <c r="A10" s="263">
        <v>2</v>
      </c>
      <c r="B10" s="246">
        <v>3</v>
      </c>
      <c r="C10" s="240" t="str">
        <f>VLOOKUP(B10,пр.взв.!B7:E22,2,FALSE)</f>
        <v>ALIKHANOV ABUSUPIYAN</v>
      </c>
      <c r="D10" s="242" t="str">
        <f>VLOOKUP(B10,пр.взв.!B7:F22,3,FALSE)</f>
        <v>1989 ms</v>
      </c>
      <c r="E10" s="242" t="str">
        <f>VLOOKUP(B10,пр.взв.!B7:E22,4,FALSE)</f>
        <v>RUS</v>
      </c>
      <c r="F10" s="243"/>
      <c r="G10" s="255"/>
      <c r="H10" s="235"/>
      <c r="I10" s="248"/>
      <c r="J10" s="263">
        <v>4</v>
      </c>
      <c r="K10" s="246">
        <v>4</v>
      </c>
      <c r="L10" s="240" t="str">
        <f>VLOOKUP(K10,пр.взв.!B7:E22,2,FALSE)</f>
        <v>KHIROMAGOMEDOV GAMZAT</v>
      </c>
      <c r="M10" s="242" t="str">
        <f>VLOOKUP(K10,пр.взв.!B7:F22,3,FALSE)</f>
        <v>1993 ms</v>
      </c>
      <c r="N10" s="242" t="str">
        <f>VLOOKUP(K10,пр.взв.!B7:E22,4,FALSE)</f>
        <v>RUS</v>
      </c>
      <c r="O10" s="243" t="s">
        <v>67</v>
      </c>
      <c r="P10" s="255"/>
      <c r="Q10" s="235"/>
      <c r="R10" s="248"/>
    </row>
    <row r="11" spans="1:18" ht="12.75" customHeight="1">
      <c r="A11" s="264"/>
      <c r="B11" s="257"/>
      <c r="C11" s="241"/>
      <c r="D11" s="243"/>
      <c r="E11" s="243"/>
      <c r="F11" s="243"/>
      <c r="G11" s="243"/>
      <c r="H11" s="235"/>
      <c r="I11" s="237"/>
      <c r="J11" s="264"/>
      <c r="K11" s="257"/>
      <c r="L11" s="241"/>
      <c r="M11" s="243"/>
      <c r="N11" s="243"/>
      <c r="O11" s="243"/>
      <c r="P11" s="243"/>
      <c r="Q11" s="235"/>
      <c r="R11" s="237"/>
    </row>
    <row r="12" spans="1:18" ht="12.75" customHeight="1">
      <c r="A12" s="264"/>
      <c r="B12" s="245">
        <v>7</v>
      </c>
      <c r="C12" s="247" t="str">
        <f>VLOOKUP(B12,пр.взв.!B7:E22,2,FALSE)</f>
        <v>CHERNOV DMITRIY</v>
      </c>
      <c r="D12" s="248" t="str">
        <f>VLOOKUP(B12,пр.взв.!B7:F22,3,FALSE)</f>
        <v>1986 cms</v>
      </c>
      <c r="E12" s="248" t="str">
        <f>VLOOKUP(B12,пр.взв.!B7:E22,4,FALSE)</f>
        <v>KGZ</v>
      </c>
      <c r="F12" s="249"/>
      <c r="G12" s="249"/>
      <c r="H12" s="244"/>
      <c r="I12" s="244"/>
      <c r="J12" s="264"/>
      <c r="K12" s="245">
        <v>8</v>
      </c>
      <c r="L12" s="247"/>
      <c r="M12" s="248"/>
      <c r="N12" s="248"/>
      <c r="O12" s="249"/>
      <c r="P12" s="249"/>
      <c r="Q12" s="244"/>
      <c r="R12" s="244"/>
    </row>
    <row r="13" spans="1:18" ht="12.75" customHeight="1">
      <c r="A13" s="265"/>
      <c r="B13" s="246"/>
      <c r="C13" s="241"/>
      <c r="D13" s="243"/>
      <c r="E13" s="243"/>
      <c r="F13" s="250"/>
      <c r="G13" s="250"/>
      <c r="H13" s="236"/>
      <c r="I13" s="236"/>
      <c r="J13" s="265"/>
      <c r="K13" s="246"/>
      <c r="L13" s="241"/>
      <c r="M13" s="243"/>
      <c r="N13" s="243"/>
      <c r="O13" s="250"/>
      <c r="P13" s="250"/>
      <c r="Q13" s="236"/>
      <c r="R13" s="236"/>
    </row>
    <row r="15" spans="1:18" ht="15.75">
      <c r="B15" s="253" t="str">
        <f>B2</f>
        <v>Weight category 82С кg.</v>
      </c>
      <c r="C15" s="254"/>
      <c r="D15" s="254"/>
      <c r="E15" s="254"/>
      <c r="F15" s="254"/>
      <c r="G15" s="254"/>
      <c r="H15" s="254"/>
      <c r="I15" s="254"/>
      <c r="K15" s="253" t="str">
        <f>K2</f>
        <v>Weight category 82С кg.</v>
      </c>
      <c r="L15" s="254"/>
      <c r="M15" s="254"/>
      <c r="N15" s="254"/>
      <c r="O15" s="254"/>
      <c r="P15" s="254"/>
    </row>
    <row r="16" spans="1:18" ht="24.75" customHeight="1" thickBot="1">
      <c r="B16" s="62" t="s">
        <v>2</v>
      </c>
      <c r="C16" s="252" t="s">
        <v>31</v>
      </c>
      <c r="D16" s="252"/>
      <c r="E16" s="252"/>
      <c r="F16" s="252"/>
      <c r="G16" s="252"/>
      <c r="H16" s="252"/>
      <c r="I16" s="252"/>
      <c r="J16" s="71"/>
      <c r="K16" s="62" t="s">
        <v>3</v>
      </c>
      <c r="L16" s="252" t="s">
        <v>31</v>
      </c>
      <c r="M16" s="252"/>
      <c r="N16" s="252"/>
      <c r="O16" s="252"/>
      <c r="P16" s="252"/>
      <c r="Q16" s="252"/>
      <c r="R16" s="252"/>
    </row>
    <row r="17" spans="1:18" ht="12.75" customHeight="1">
      <c r="A17" s="165" t="s">
        <v>28</v>
      </c>
      <c r="B17" s="227" t="s">
        <v>5</v>
      </c>
      <c r="C17" s="229" t="s">
        <v>6</v>
      </c>
      <c r="D17" s="229" t="s">
        <v>7</v>
      </c>
      <c r="E17" s="229" t="s">
        <v>14</v>
      </c>
      <c r="F17" s="231" t="s">
        <v>15</v>
      </c>
      <c r="G17" s="232" t="s">
        <v>17</v>
      </c>
      <c r="H17" s="224" t="s">
        <v>18</v>
      </c>
      <c r="I17" s="226" t="s">
        <v>66</v>
      </c>
      <c r="J17" s="165" t="s">
        <v>28</v>
      </c>
      <c r="K17" s="227" t="s">
        <v>5</v>
      </c>
      <c r="L17" s="229" t="s">
        <v>6</v>
      </c>
      <c r="M17" s="229" t="s">
        <v>7</v>
      </c>
      <c r="N17" s="229" t="s">
        <v>14</v>
      </c>
      <c r="O17" s="231" t="s">
        <v>15</v>
      </c>
      <c r="P17" s="232" t="s">
        <v>17</v>
      </c>
      <c r="Q17" s="224" t="s">
        <v>18</v>
      </c>
      <c r="R17" s="226" t="s">
        <v>66</v>
      </c>
    </row>
    <row r="18" spans="1:18" ht="12.75" customHeight="1" thickBot="1">
      <c r="A18" s="149"/>
      <c r="B18" s="228" t="s">
        <v>5</v>
      </c>
      <c r="C18" s="230" t="s">
        <v>6</v>
      </c>
      <c r="D18" s="230" t="s">
        <v>7</v>
      </c>
      <c r="E18" s="230" t="s">
        <v>14</v>
      </c>
      <c r="F18" s="230" t="s">
        <v>15</v>
      </c>
      <c r="G18" s="233"/>
      <c r="H18" s="225"/>
      <c r="I18" s="162" t="s">
        <v>16</v>
      </c>
      <c r="J18" s="149"/>
      <c r="K18" s="228" t="s">
        <v>5</v>
      </c>
      <c r="L18" s="230" t="s">
        <v>6</v>
      </c>
      <c r="M18" s="230" t="s">
        <v>7</v>
      </c>
      <c r="N18" s="230" t="s">
        <v>14</v>
      </c>
      <c r="O18" s="230" t="s">
        <v>15</v>
      </c>
      <c r="P18" s="233"/>
      <c r="Q18" s="225"/>
      <c r="R18" s="162" t="s">
        <v>16</v>
      </c>
    </row>
    <row r="19" spans="1:18" ht="12.75" customHeight="1">
      <c r="A19" s="263">
        <v>1</v>
      </c>
      <c r="B19" s="238">
        <f>пр.хода!G7</f>
        <v>1</v>
      </c>
      <c r="C19" s="240" t="str">
        <f>VLOOKUP(B19,пр.взв.!B7:E22,2,FALSE)</f>
        <v>DZHIRENSHIEV RUSTAMBEK</v>
      </c>
      <c r="D19" s="242" t="str">
        <f>VLOOKUP(B19,пр.взв.!B7:F22,3,FALSE)</f>
        <v>1985 msic</v>
      </c>
      <c r="E19" s="242" t="str">
        <f>VLOOKUP(B19,пр.взв.!B7:E22,4,FALSE)</f>
        <v>KAZ</v>
      </c>
      <c r="F19" s="250"/>
      <c r="G19" s="251"/>
      <c r="H19" s="234"/>
      <c r="I19" s="236"/>
      <c r="J19" s="263">
        <v>2</v>
      </c>
      <c r="K19" s="238">
        <f>пр.хода!G17</f>
        <v>2</v>
      </c>
      <c r="L19" s="240" t="str">
        <f>VLOOKUP(K19,пр.взв.!B7:E22,2,FALSE)</f>
        <v>ALISKEROV IKRAM</v>
      </c>
      <c r="M19" s="242" t="str">
        <f>VLOOKUP(K19,пр.взв.!B7:F22,3,FALSE)</f>
        <v>1992 ms</v>
      </c>
      <c r="N19" s="242" t="str">
        <f>VLOOKUP(K19,пр.взв.!B7:E22,4,FALSE)</f>
        <v>RUS</v>
      </c>
      <c r="O19" s="250"/>
      <c r="P19" s="251"/>
      <c r="Q19" s="234"/>
      <c r="R19" s="236"/>
    </row>
    <row r="20" spans="1:18" ht="12.75" customHeight="1">
      <c r="A20" s="264"/>
      <c r="B20" s="239"/>
      <c r="C20" s="241"/>
      <c r="D20" s="243"/>
      <c r="E20" s="243"/>
      <c r="F20" s="243"/>
      <c r="G20" s="243"/>
      <c r="H20" s="235"/>
      <c r="I20" s="237"/>
      <c r="J20" s="264"/>
      <c r="K20" s="239"/>
      <c r="L20" s="241"/>
      <c r="M20" s="243"/>
      <c r="N20" s="243"/>
      <c r="O20" s="243"/>
      <c r="P20" s="243"/>
      <c r="Q20" s="235"/>
      <c r="R20" s="237"/>
    </row>
    <row r="21" spans="1:18" ht="12.75" customHeight="1">
      <c r="A21" s="264"/>
      <c r="B21" s="245">
        <f>пр.хода!G11</f>
        <v>3</v>
      </c>
      <c r="C21" s="247" t="str">
        <f>VLOOKUP(B21,пр.взв.!B7:E22,2,FALSE)</f>
        <v>ALIKHANOV ABUSUPIYAN</v>
      </c>
      <c r="D21" s="248" t="str">
        <f>VLOOKUP(B21,пр.взв.!B7:F22,3,FALSE)</f>
        <v>1989 ms</v>
      </c>
      <c r="E21" s="248" t="str">
        <f>VLOOKUP(B21,пр.взв.!B7:E22,4,FALSE)</f>
        <v>RUS</v>
      </c>
      <c r="F21" s="249"/>
      <c r="G21" s="249"/>
      <c r="H21" s="244"/>
      <c r="I21" s="244"/>
      <c r="J21" s="264"/>
      <c r="K21" s="245">
        <f>пр.хода!G21</f>
        <v>4</v>
      </c>
      <c r="L21" s="247" t="str">
        <f>VLOOKUP(K21,пр.взв.!B7:E22,2,FALSE)</f>
        <v>KHIROMAGOMEDOV GAMZAT</v>
      </c>
      <c r="M21" s="248" t="str">
        <f>VLOOKUP(K21,пр.взв.!B7:F22,3,FALSE)</f>
        <v>1993 ms</v>
      </c>
      <c r="N21" s="248" t="str">
        <f>VLOOKUP(K21,пр.взв.!B7:E22,4,FALSE)</f>
        <v>RUS</v>
      </c>
      <c r="O21" s="249"/>
      <c r="P21" s="249"/>
      <c r="Q21" s="244"/>
      <c r="R21" s="244"/>
    </row>
    <row r="22" spans="1:18" ht="12.75" customHeight="1">
      <c r="A22" s="265"/>
      <c r="B22" s="246"/>
      <c r="C22" s="241"/>
      <c r="D22" s="243"/>
      <c r="E22" s="243"/>
      <c r="F22" s="250"/>
      <c r="G22" s="250"/>
      <c r="H22" s="236"/>
      <c r="I22" s="236"/>
      <c r="J22" s="265"/>
      <c r="K22" s="246"/>
      <c r="L22" s="241"/>
      <c r="M22" s="243"/>
      <c r="N22" s="243"/>
      <c r="O22" s="250"/>
      <c r="P22" s="250"/>
      <c r="Q22" s="236"/>
      <c r="R22" s="236"/>
    </row>
    <row r="29" spans="1:18">
      <c r="N29" s="65"/>
    </row>
  </sheetData>
  <mergeCells count="146"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H8:H9"/>
    <mergeCell ref="I8:I9"/>
    <mergeCell ref="B6:B7"/>
    <mergeCell ref="C6:C7"/>
    <mergeCell ref="D6:D7"/>
    <mergeCell ref="E6:E7"/>
    <mergeCell ref="F6:F7"/>
    <mergeCell ref="G6:G7"/>
    <mergeCell ref="B8:B9"/>
    <mergeCell ref="C8:C9"/>
    <mergeCell ref="D8:D9"/>
    <mergeCell ref="E8:E9"/>
    <mergeCell ref="F8:F9"/>
    <mergeCell ref="G8:G9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K6:K7"/>
    <mergeCell ref="L6:L7"/>
    <mergeCell ref="M6:M7"/>
    <mergeCell ref="N6:N7"/>
    <mergeCell ref="H6:H7"/>
    <mergeCell ref="I6:I7"/>
    <mergeCell ref="B4:B5"/>
    <mergeCell ref="C4:C5"/>
    <mergeCell ref="D4:D5"/>
    <mergeCell ref="E4:E5"/>
    <mergeCell ref="F4:F5"/>
    <mergeCell ref="G4:G5"/>
    <mergeCell ref="O10:O11"/>
    <mergeCell ref="P10:P11"/>
    <mergeCell ref="B2:I2"/>
    <mergeCell ref="K2:R2"/>
    <mergeCell ref="Q8:Q9"/>
    <mergeCell ref="R8:R9"/>
    <mergeCell ref="Q10:Q11"/>
    <mergeCell ref="R10:R11"/>
    <mergeCell ref="K10:K11"/>
    <mergeCell ref="L10:L11"/>
    <mergeCell ref="M10:M11"/>
    <mergeCell ref="N10:N11"/>
    <mergeCell ref="O6:O7"/>
    <mergeCell ref="P6:P7"/>
    <mergeCell ref="Q6:Q7"/>
    <mergeCell ref="R6:R7"/>
    <mergeCell ref="K8:K9"/>
    <mergeCell ref="L8:L9"/>
    <mergeCell ref="M8:M9"/>
    <mergeCell ref="N8:N9"/>
    <mergeCell ref="O8:O9"/>
    <mergeCell ref="P8:P9"/>
    <mergeCell ref="H4:H5"/>
    <mergeCell ref="I4:I5"/>
    <mergeCell ref="C16:I16"/>
    <mergeCell ref="L16:R16"/>
    <mergeCell ref="O12:O13"/>
    <mergeCell ref="P12:P13"/>
    <mergeCell ref="Q12:Q13"/>
    <mergeCell ref="R12:R13"/>
    <mergeCell ref="K12:K13"/>
    <mergeCell ref="L12:L13"/>
    <mergeCell ref="B15:I15"/>
    <mergeCell ref="K15:P15"/>
    <mergeCell ref="M12:M13"/>
    <mergeCell ref="N12:N13"/>
    <mergeCell ref="B21:B22"/>
    <mergeCell ref="C21:C22"/>
    <mergeCell ref="D21:D22"/>
    <mergeCell ref="E21:E22"/>
    <mergeCell ref="F21:F22"/>
    <mergeCell ref="G21:G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H21:H22"/>
    <mergeCell ref="I21:I22"/>
    <mergeCell ref="Q21:Q22"/>
    <mergeCell ref="R21:R22"/>
    <mergeCell ref="K21:K22"/>
    <mergeCell ref="L21:L22"/>
    <mergeCell ref="M21:M22"/>
    <mergeCell ref="N21:N22"/>
    <mergeCell ref="O21:O22"/>
    <mergeCell ref="P21:P22"/>
    <mergeCell ref="O19:O20"/>
    <mergeCell ref="P19:P20"/>
    <mergeCell ref="Q17:Q18"/>
    <mergeCell ref="R17:R18"/>
    <mergeCell ref="K17:K18"/>
    <mergeCell ref="L17:L18"/>
    <mergeCell ref="M17:M18"/>
    <mergeCell ref="N17:N18"/>
    <mergeCell ref="O17:O18"/>
    <mergeCell ref="P17:P18"/>
    <mergeCell ref="Q19:Q20"/>
    <mergeCell ref="R19:R20"/>
    <mergeCell ref="K19:K20"/>
    <mergeCell ref="L19:L20"/>
    <mergeCell ref="M19:M20"/>
    <mergeCell ref="N19:N20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T29"/>
  <sheetViews>
    <sheetView tabSelected="1" zoomScaleNormal="100" workbookViewId="0">
      <selection activeCell="R9" sqref="R9"/>
    </sheetView>
  </sheetViews>
  <sheetFormatPr defaultRowHeight="12.75"/>
  <cols>
    <col min="1" max="1" width="3" customWidth="1"/>
    <col min="2" max="2" width="0.5703125" customWidth="1"/>
    <col min="3" max="3" width="5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0" ht="65.25" customHeight="1" thickBot="1">
      <c r="D1" s="36"/>
      <c r="E1" s="297" t="s">
        <v>46</v>
      </c>
      <c r="F1" s="298"/>
      <c r="G1" s="298"/>
      <c r="H1" s="298"/>
      <c r="I1" s="298"/>
      <c r="J1" s="299"/>
      <c r="K1" s="300" t="str">
        <f>[1]реквизиты!$A$2</f>
        <v>World Cup stage “Memorial A. Kharlampiev” (M&amp;W, M combat sambo)</v>
      </c>
      <c r="L1" s="301"/>
      <c r="M1" s="301"/>
      <c r="N1" s="301"/>
      <c r="O1" s="301"/>
      <c r="P1" s="302"/>
    </row>
    <row r="2" spans="1:20" ht="26.25" customHeight="1" thickBot="1">
      <c r="D2" s="38"/>
      <c r="E2" s="303" t="str">
        <f>HYPERLINK(пр.взв.!A4)</f>
        <v>Weight category 82С кg.</v>
      </c>
      <c r="F2" s="304"/>
      <c r="G2" s="304"/>
      <c r="H2" s="304"/>
      <c r="I2" s="304"/>
      <c r="J2" s="305"/>
      <c r="K2" s="306" t="str">
        <f>[1]реквизиты!$A$3</f>
        <v xml:space="preserve">24 - 27 March 2014            Moscow (Russia)     </v>
      </c>
      <c r="L2" s="307"/>
      <c r="M2" s="307"/>
      <c r="N2" s="307"/>
      <c r="O2" s="307"/>
      <c r="P2" s="308"/>
      <c r="Q2" s="72"/>
      <c r="R2" s="72"/>
      <c r="S2" s="72"/>
      <c r="T2" s="72"/>
    </row>
    <row r="3" spans="1:20" ht="10.5" customHeight="1">
      <c r="Q3" s="2"/>
      <c r="R3" s="2"/>
      <c r="S3" s="2"/>
    </row>
    <row r="4" spans="1:20" ht="30.75" customHeight="1">
      <c r="C4" s="70"/>
      <c r="K4" s="2"/>
      <c r="L4" s="2"/>
      <c r="M4" s="313" t="s">
        <v>45</v>
      </c>
      <c r="N4" s="313"/>
      <c r="O4" s="313"/>
      <c r="P4" s="313"/>
      <c r="Q4" s="37"/>
    </row>
    <row r="5" spans="1:20" ht="5.25" customHeight="1" thickBot="1">
      <c r="C5" s="70"/>
      <c r="M5" s="94"/>
      <c r="N5" s="94"/>
      <c r="O5" s="94"/>
      <c r="P5" s="94"/>
      <c r="Q5" s="37"/>
    </row>
    <row r="6" spans="1:20" ht="15" customHeight="1" thickBot="1">
      <c r="A6" s="267" t="s">
        <v>41</v>
      </c>
      <c r="B6" s="95"/>
      <c r="C6" s="276">
        <v>1</v>
      </c>
      <c r="D6" s="282" t="str">
        <f>VLOOKUP(C6,пр.взв.!B7:F22,2,FALSE)</f>
        <v>DZHIRENSHIEV RUSTAMBEK</v>
      </c>
      <c r="E6" s="272" t="str">
        <f>VLOOKUP(C6,пр.взв.!B7:F22,3,FALSE)</f>
        <v>1985 msic</v>
      </c>
      <c r="F6" s="314" t="str">
        <f>VLOOKUP(C6,пр.взв.!B7:F22,4,FALSE)</f>
        <v>KAZ</v>
      </c>
      <c r="G6" s="103"/>
      <c r="H6" s="89"/>
      <c r="I6" s="89"/>
      <c r="J6" s="99"/>
      <c r="K6" s="99"/>
      <c r="M6" s="311">
        <v>1</v>
      </c>
      <c r="N6" s="324">
        <v>2</v>
      </c>
      <c r="O6" s="322" t="str">
        <f>VLOOKUP(N6,пр.взв.!B7:E22,2,FALSE)</f>
        <v>ALISKEROV IKRAM</v>
      </c>
      <c r="P6" s="323" t="str">
        <f>VLOOKUP(N6,пр.взв.!B7:F22,4,FALSE)</f>
        <v>RUS</v>
      </c>
      <c r="Q6" s="37"/>
    </row>
    <row r="7" spans="1:20" ht="15" customHeight="1">
      <c r="A7" s="268"/>
      <c r="B7" s="95"/>
      <c r="C7" s="277"/>
      <c r="D7" s="283"/>
      <c r="E7" s="273"/>
      <c r="F7" s="315"/>
      <c r="G7" s="295">
        <v>1</v>
      </c>
      <c r="H7" s="93"/>
      <c r="I7" s="89"/>
      <c r="J7" s="99"/>
      <c r="K7" s="99"/>
      <c r="M7" s="312"/>
      <c r="N7" s="320"/>
      <c r="O7" s="321"/>
      <c r="P7" s="319"/>
      <c r="Q7" s="37"/>
    </row>
    <row r="8" spans="1:20" ht="15" customHeight="1" thickBot="1">
      <c r="A8" s="268"/>
      <c r="B8" s="95"/>
      <c r="C8" s="280">
        <v>5</v>
      </c>
      <c r="D8" s="284" t="str">
        <f>VLOOKUP(C8,пр.взв.!B7:F22,2,FALSE)</f>
        <v>GASANKHANOV RUSLAN</v>
      </c>
      <c r="E8" s="278" t="str">
        <f>VLOOKUP(C8,пр.взв.!B7:F22,3,FALSE)</f>
        <v>1989 dvms</v>
      </c>
      <c r="F8" s="316" t="str">
        <f>VLOOKUP(C8,пр.взв.!B9:F24,4,FALSE)</f>
        <v>RUS</v>
      </c>
      <c r="G8" s="318"/>
      <c r="H8" s="104"/>
      <c r="I8" s="107"/>
      <c r="J8" s="99"/>
      <c r="K8" s="99"/>
      <c r="M8" s="309">
        <v>2</v>
      </c>
      <c r="N8" s="320">
        <v>3</v>
      </c>
      <c r="O8" s="321" t="str">
        <f>VLOOKUP(N8,пр.взв.!B7:F22,2,FALSE)</f>
        <v>ALIKHANOV ABUSUPIYAN</v>
      </c>
      <c r="P8" s="319" t="str">
        <f>VLOOKUP(N8,пр.взв.!B7:E22,4,FALSE)</f>
        <v>RUS</v>
      </c>
      <c r="Q8" s="37"/>
    </row>
    <row r="9" spans="1:20" ht="15" customHeight="1" thickBot="1">
      <c r="A9" s="269"/>
      <c r="B9" s="95"/>
      <c r="C9" s="281"/>
      <c r="D9" s="285"/>
      <c r="E9" s="279"/>
      <c r="F9" s="317"/>
      <c r="G9" s="103"/>
      <c r="H9" s="92"/>
      <c r="I9" s="295">
        <v>3</v>
      </c>
      <c r="J9" s="99"/>
      <c r="K9" s="99"/>
      <c r="M9" s="310"/>
      <c r="N9" s="320"/>
      <c r="O9" s="321" t="e">
        <f>VLOOKUP(N9,пр.взв.!B1:E24,2,FALSE)</f>
        <v>#N/A</v>
      </c>
      <c r="P9" s="319" t="e">
        <f>VLOOKUP(N9,пр.взв.!B1:E24,4,FALSE)</f>
        <v>#N/A</v>
      </c>
      <c r="Q9" s="37"/>
    </row>
    <row r="10" spans="1:20" ht="15" customHeight="1" thickBot="1">
      <c r="A10" s="267" t="s">
        <v>42</v>
      </c>
      <c r="B10" s="95"/>
      <c r="C10" s="276">
        <v>3</v>
      </c>
      <c r="D10" s="282" t="str">
        <f>VLOOKUP(C10,пр.взв.!B7:F22,2,FALSE)</f>
        <v>ALIKHANOV ABUSUPIYAN</v>
      </c>
      <c r="E10" s="272" t="str">
        <f>VLOOKUP(C10,пр.взв.!B7:F22,3,FALSE)</f>
        <v>1989 ms</v>
      </c>
      <c r="F10" s="314" t="str">
        <f>VLOOKUP(C10,пр.взв.!B11:F26,4,FALSE)</f>
        <v>RUS</v>
      </c>
      <c r="G10" s="89"/>
      <c r="H10" s="92"/>
      <c r="I10" s="296"/>
      <c r="J10" s="100"/>
      <c r="K10" s="99"/>
      <c r="M10" s="290">
        <v>3</v>
      </c>
      <c r="N10" s="320">
        <v>1</v>
      </c>
      <c r="O10" s="321" t="str">
        <f>VLOOKUP(N10,пр.взв.!B7:F22,2,FALSE)</f>
        <v>DZHIRENSHIEV RUSTAMBEK</v>
      </c>
      <c r="P10" s="319" t="str">
        <f>VLOOKUP(N10,пр.взв.!B7:E22,4,FALSE)</f>
        <v>KAZ</v>
      </c>
      <c r="Q10" s="37"/>
    </row>
    <row r="11" spans="1:20" ht="15" customHeight="1">
      <c r="A11" s="268"/>
      <c r="B11" s="95"/>
      <c r="C11" s="277"/>
      <c r="D11" s="283">
        <f>пр.взв.!C12</f>
        <v>0</v>
      </c>
      <c r="E11" s="273"/>
      <c r="F11" s="315">
        <f>пр.взв.!E12</f>
        <v>0</v>
      </c>
      <c r="G11" s="293">
        <v>3</v>
      </c>
      <c r="H11" s="93"/>
      <c r="I11" s="108"/>
      <c r="J11" s="101"/>
      <c r="K11" s="99"/>
      <c r="M11" s="291"/>
      <c r="N11" s="320"/>
      <c r="O11" s="321" t="e">
        <f>VLOOKUP(N11,пр.взв.!B1:E26,2,FALSE)</f>
        <v>#N/A</v>
      </c>
      <c r="P11" s="319" t="e">
        <f>VLOOKUP(N11,пр.взв.!B1:E26,4,FALSE)</f>
        <v>#N/A</v>
      </c>
      <c r="Q11" s="37"/>
    </row>
    <row r="12" spans="1:20" ht="15" customHeight="1" thickBot="1">
      <c r="A12" s="268"/>
      <c r="B12" s="95"/>
      <c r="C12" s="280">
        <v>7</v>
      </c>
      <c r="D12" s="284" t="str">
        <f>VLOOKUP(C12,пр.взв.!B7:F22,2,FALSE)</f>
        <v>CHERNOV DMITRIY</v>
      </c>
      <c r="E12" s="278" t="str">
        <f>VLOOKUP(C12,пр.взв.!B7:F22,3,FALSE)</f>
        <v>1986 cms</v>
      </c>
      <c r="F12" s="316" t="str">
        <f>VLOOKUP(C12,пр.взв.!B13:F28,4,FALSE)</f>
        <v>KGZ</v>
      </c>
      <c r="G12" s="294"/>
      <c r="H12" s="89"/>
      <c r="I12" s="92"/>
      <c r="J12" s="101"/>
      <c r="K12" s="99"/>
      <c r="M12" s="290">
        <v>3</v>
      </c>
      <c r="N12" s="320">
        <v>4</v>
      </c>
      <c r="O12" s="321" t="str">
        <f>VLOOKUP(N12,пр.взв.!B9:F24,2,FALSE)</f>
        <v>KHIROMAGOMEDOV GAMZAT</v>
      </c>
      <c r="P12" s="319" t="str">
        <f>VLOOKUP(N12,пр.взв.!B7:E24,4,FALSE)</f>
        <v>RUS</v>
      </c>
      <c r="Q12" s="37"/>
    </row>
    <row r="13" spans="1:20" ht="15" customHeight="1" thickBot="1">
      <c r="A13" s="269"/>
      <c r="B13" s="95"/>
      <c r="C13" s="281"/>
      <c r="D13" s="285">
        <f>пр.взв.!C20</f>
        <v>0</v>
      </c>
      <c r="E13" s="279"/>
      <c r="F13" s="317">
        <f>пр.взв.!E20</f>
        <v>0</v>
      </c>
      <c r="G13" s="89"/>
      <c r="H13" s="89"/>
      <c r="I13" s="92"/>
      <c r="J13" s="101"/>
      <c r="K13" s="99"/>
      <c r="M13" s="291"/>
      <c r="N13" s="320"/>
      <c r="O13" s="321" t="e">
        <f>VLOOKUP(N13,пр.взв.!B3:E28,2,FALSE)</f>
        <v>#N/A</v>
      </c>
      <c r="P13" s="319" t="e">
        <f>VLOOKUP(N13,пр.взв.!B3:E28,4,FALSE)</f>
        <v>#N/A</v>
      </c>
      <c r="Q13" s="37"/>
    </row>
    <row r="14" spans="1:20" ht="15" customHeight="1">
      <c r="C14" s="274"/>
      <c r="D14" s="88"/>
      <c r="E14" s="86"/>
      <c r="F14" s="87"/>
      <c r="G14" s="89"/>
      <c r="H14" s="89"/>
      <c r="I14" s="92"/>
      <c r="J14" s="101"/>
      <c r="K14" s="328">
        <v>2</v>
      </c>
      <c r="M14" s="288" t="s">
        <v>68</v>
      </c>
      <c r="N14" s="320">
        <v>5</v>
      </c>
      <c r="O14" s="321" t="str">
        <f>VLOOKUP(N14,пр.взв.!B1:F26,2,FALSE)</f>
        <v>GASANKHANOV RUSLAN</v>
      </c>
      <c r="P14" s="319" t="str">
        <f>VLOOKUP(N14,пр.взв.!B1:E26,4,FALSE)</f>
        <v>RUS</v>
      </c>
      <c r="Q14" s="37"/>
    </row>
    <row r="15" spans="1:20" ht="15" customHeight="1" thickBot="1">
      <c r="C15" s="275"/>
      <c r="D15" s="88"/>
      <c r="E15" s="86"/>
      <c r="F15" s="87"/>
      <c r="G15" s="89"/>
      <c r="H15" s="89"/>
      <c r="I15" s="92"/>
      <c r="J15" s="101"/>
      <c r="K15" s="329"/>
      <c r="M15" s="289"/>
      <c r="N15" s="320"/>
      <c r="O15" s="321" t="e">
        <f>VLOOKUP(N15,пр.взв.!B5:E30,2,FALSE)</f>
        <v>#N/A</v>
      </c>
      <c r="P15" s="319" t="e">
        <f>VLOOKUP(N15,пр.взв.!B5:E30,4,FALSE)</f>
        <v>#N/A</v>
      </c>
      <c r="Q15" s="37"/>
    </row>
    <row r="16" spans="1:20" ht="15" customHeight="1" thickBot="1">
      <c r="A16" s="267" t="s">
        <v>43</v>
      </c>
      <c r="B16" s="95"/>
      <c r="C16" s="270">
        <v>2</v>
      </c>
      <c r="D16" s="282" t="str">
        <f>VLOOKUP(C16,пр.взв.!B7:F22,2,FALSE)</f>
        <v>ALISKEROV IKRAM</v>
      </c>
      <c r="E16" s="272" t="str">
        <f>VLOOKUP(C16,пр.взв.!B7:F22,3,FALSE)</f>
        <v>1992 ms</v>
      </c>
      <c r="F16" s="314" t="str">
        <f>VLOOKUP(C16,пр.взв.!B7:F22,4,FALSE)</f>
        <v>RUS</v>
      </c>
      <c r="G16" s="105"/>
      <c r="H16" s="89"/>
      <c r="I16" s="92"/>
      <c r="J16" s="101"/>
      <c r="K16" s="99"/>
      <c r="M16" s="288" t="s">
        <v>68</v>
      </c>
      <c r="N16" s="320">
        <v>7</v>
      </c>
      <c r="O16" s="321" t="str">
        <f>VLOOKUP(N16,пр.взв.!B3:F28,2,FALSE)</f>
        <v>CHERNOV DMITRIY</v>
      </c>
      <c r="P16" s="319" t="str">
        <f>VLOOKUP(N16,пр.взв.!B3:E28,4,FALSE)</f>
        <v>KGZ</v>
      </c>
      <c r="Q16" s="37"/>
    </row>
    <row r="17" spans="1:17" ht="15" customHeight="1">
      <c r="A17" s="268"/>
      <c r="B17" s="95"/>
      <c r="C17" s="271"/>
      <c r="D17" s="283">
        <f>пр.взв.!C10</f>
        <v>0</v>
      </c>
      <c r="E17" s="273"/>
      <c r="F17" s="315">
        <f>пр.взв.!E10</f>
        <v>0</v>
      </c>
      <c r="G17" s="295">
        <v>2</v>
      </c>
      <c r="H17" s="89"/>
      <c r="I17" s="92"/>
      <c r="J17" s="101"/>
      <c r="K17" s="99"/>
      <c r="M17" s="289"/>
      <c r="N17" s="320"/>
      <c r="O17" s="321" t="e">
        <f>VLOOKUP(N17,пр.взв.!B7:E32,2,FALSE)</f>
        <v>#N/A</v>
      </c>
      <c r="P17" s="319" t="e">
        <f>VLOOKUP(N17,пр.взв.!B7:E32,4,FALSE)</f>
        <v>#N/A</v>
      </c>
      <c r="Q17" s="37"/>
    </row>
    <row r="18" spans="1:17" ht="15" customHeight="1" thickBot="1">
      <c r="A18" s="268"/>
      <c r="B18" s="95"/>
      <c r="C18" s="286">
        <v>6</v>
      </c>
      <c r="D18" s="284" t="str">
        <f>VLOOKUP(C18,пр.взв.!B7:F22,2,FALSE)</f>
        <v>RUZIEV FURKAT</v>
      </c>
      <c r="E18" s="278" t="str">
        <f>VLOOKUP(C18,пр.взв.!B7:F22,3,FALSE)</f>
        <v>1989 ms</v>
      </c>
      <c r="F18" s="316" t="str">
        <f>VLOOKUP(C18,пр.взв.!B7:F22,4,FALSE)</f>
        <v>UZB</v>
      </c>
      <c r="G18" s="296"/>
      <c r="H18" s="90"/>
      <c r="I18" s="91"/>
      <c r="J18" s="101"/>
      <c r="K18" s="99"/>
      <c r="M18" s="288" t="s">
        <v>68</v>
      </c>
      <c r="N18" s="320">
        <v>6</v>
      </c>
      <c r="O18" s="321" t="str">
        <f>VLOOKUP(N18,пр.взв.!B5:F30,2,FALSE)</f>
        <v>RUZIEV FURKAT</v>
      </c>
      <c r="P18" s="319" t="str">
        <f>VLOOKUP(N18,пр.взв.!B1:E30,4,FALSE)</f>
        <v>UZB</v>
      </c>
      <c r="Q18" s="37"/>
    </row>
    <row r="19" spans="1:17" ht="15" customHeight="1" thickBot="1">
      <c r="A19" s="269"/>
      <c r="B19" s="95"/>
      <c r="C19" s="287"/>
      <c r="D19" s="285">
        <f>пр.взв.!C18</f>
        <v>0</v>
      </c>
      <c r="E19" s="279"/>
      <c r="F19" s="317">
        <f>пр.взв.!E18</f>
        <v>0</v>
      </c>
      <c r="G19" s="106"/>
      <c r="H19" s="92"/>
      <c r="I19" s="293">
        <v>2</v>
      </c>
      <c r="J19" s="102"/>
      <c r="K19" s="99"/>
      <c r="M19" s="292"/>
      <c r="N19" s="326"/>
      <c r="O19" s="327" t="e">
        <f>VLOOKUP(N19,пр.взв.!B1:E34,2,FALSE)</f>
        <v>#N/A</v>
      </c>
      <c r="P19" s="325" t="e">
        <f>VLOOKUP(N19,пр.взв.!B3:E34,4,FALSE)</f>
        <v>#N/A</v>
      </c>
      <c r="Q19" s="37"/>
    </row>
    <row r="20" spans="1:17" ht="15" customHeight="1" thickBot="1">
      <c r="A20" s="267" t="s">
        <v>44</v>
      </c>
      <c r="B20" s="95"/>
      <c r="C20" s="270">
        <v>4</v>
      </c>
      <c r="D20" s="282" t="str">
        <f>VLOOKUP(C20,пр.взв.!B7:F22,2,FALSE)</f>
        <v>KHIROMAGOMEDOV GAMZAT</v>
      </c>
      <c r="E20" s="272" t="str">
        <f>VLOOKUP(C20,пр.взв.!B7:F22,3,FALSE)</f>
        <v>1993 ms</v>
      </c>
      <c r="F20" s="314" t="str">
        <f>VLOOKUP(C20,пр.взв.!B7:F22,4,FALSE)</f>
        <v>RUS</v>
      </c>
      <c r="G20" s="89"/>
      <c r="H20" s="92"/>
      <c r="I20" s="294"/>
      <c r="J20" s="78"/>
      <c r="K20" s="99"/>
      <c r="M20" s="37"/>
    </row>
    <row r="21" spans="1:17" ht="15" customHeight="1">
      <c r="A21" s="268"/>
      <c r="B21" s="95"/>
      <c r="C21" s="271"/>
      <c r="D21" s="283">
        <f>пр.взв.!C14</f>
        <v>0</v>
      </c>
      <c r="E21" s="273"/>
      <c r="F21" s="315">
        <f>пр.взв.!E14</f>
        <v>0</v>
      </c>
      <c r="G21" s="293">
        <v>4</v>
      </c>
      <c r="H21" s="93"/>
      <c r="I21" s="91"/>
      <c r="J21" s="78"/>
      <c r="K21" s="99"/>
      <c r="M21" s="37"/>
    </row>
    <row r="22" spans="1:17" ht="15" customHeight="1" thickBot="1">
      <c r="A22" s="268"/>
      <c r="B22" s="95"/>
      <c r="C22" s="286">
        <v>8</v>
      </c>
      <c r="D22" s="284"/>
      <c r="E22" s="278"/>
      <c r="F22" s="316"/>
      <c r="G22" s="294"/>
      <c r="H22" s="89"/>
      <c r="I22" s="92"/>
      <c r="J22" s="78"/>
      <c r="K22" s="99"/>
      <c r="O22" s="82"/>
      <c r="P22" s="83"/>
      <c r="Q22" s="37"/>
    </row>
    <row r="23" spans="1:17" ht="15" customHeight="1" thickBot="1">
      <c r="A23" s="269"/>
      <c r="B23" s="95"/>
      <c r="C23" s="287"/>
      <c r="D23" s="285"/>
      <c r="E23" s="279"/>
      <c r="F23" s="317"/>
      <c r="G23" s="84"/>
      <c r="H23" s="84"/>
      <c r="I23" s="12"/>
      <c r="J23" s="2"/>
      <c r="O23" s="82"/>
      <c r="P23" s="83"/>
      <c r="Q23" s="37"/>
    </row>
    <row r="25" spans="1:17">
      <c r="E25" s="2"/>
      <c r="F25" s="2"/>
      <c r="G25" s="2"/>
      <c r="H25" s="2"/>
    </row>
    <row r="26" spans="1:17" ht="15.75">
      <c r="C26" s="13" t="str">
        <f>[1]реквизиты!$A$8</f>
        <v>Chief referee</v>
      </c>
      <c r="D26" s="10"/>
      <c r="E26" s="17"/>
      <c r="F26" s="17"/>
      <c r="G26" s="1"/>
      <c r="H26" s="41"/>
      <c r="J26" s="79" t="str">
        <f>[1]реквизиты!$G$8</f>
        <v>R. Baboyan</v>
      </c>
      <c r="L26" s="96"/>
      <c r="M26" t="str">
        <f>[1]реквизиты!$G$9</f>
        <v>/RUS/</v>
      </c>
    </row>
    <row r="27" spans="1:17" ht="15.75">
      <c r="C27" s="81"/>
      <c r="D27" s="10"/>
      <c r="E27" s="10"/>
      <c r="F27" s="10"/>
      <c r="G27" s="2"/>
      <c r="H27" s="78"/>
      <c r="I27" s="2"/>
      <c r="J27" s="80"/>
      <c r="L27" s="97"/>
      <c r="M27" s="2"/>
    </row>
    <row r="28" spans="1:17" ht="15.75">
      <c r="C28" s="13" t="str">
        <f>[1]реквизиты!$A$10</f>
        <v>Chief  secretary</v>
      </c>
      <c r="E28" s="1"/>
      <c r="F28" s="1"/>
      <c r="G28" s="1"/>
      <c r="H28" s="2"/>
      <c r="J28" s="79" t="str">
        <f>[1]реквизиты!$G$10</f>
        <v>A. Drokov</v>
      </c>
      <c r="L28" s="96"/>
      <c r="M28" t="str">
        <f>[1]реквизиты!$G$11</f>
        <v>/RUS/</v>
      </c>
    </row>
    <row r="29" spans="1:17" ht="15">
      <c r="J29" s="80"/>
      <c r="M29" s="98"/>
    </row>
  </sheetData>
  <mergeCells count="77">
    <mergeCell ref="F22:F23"/>
    <mergeCell ref="F16:F17"/>
    <mergeCell ref="D18:D19"/>
    <mergeCell ref="F18:F19"/>
    <mergeCell ref="D20:D21"/>
    <mergeCell ref="F20:F21"/>
    <mergeCell ref="E18:E19"/>
    <mergeCell ref="D16:D17"/>
    <mergeCell ref="P18:P19"/>
    <mergeCell ref="N14:N15"/>
    <mergeCell ref="O14:O15"/>
    <mergeCell ref="P14:P15"/>
    <mergeCell ref="N16:N17"/>
    <mergeCell ref="O16:O17"/>
    <mergeCell ref="P16:P17"/>
    <mergeCell ref="N18:N19"/>
    <mergeCell ref="O18:O19"/>
    <mergeCell ref="N12:N13"/>
    <mergeCell ref="O12:O13"/>
    <mergeCell ref="P12:P13"/>
    <mergeCell ref="O6:O7"/>
    <mergeCell ref="P6:P7"/>
    <mergeCell ref="N6:N7"/>
    <mergeCell ref="N8:N9"/>
    <mergeCell ref="O8:O9"/>
    <mergeCell ref="P8:P9"/>
    <mergeCell ref="N10:N11"/>
    <mergeCell ref="O10:O11"/>
    <mergeCell ref="E1:J1"/>
    <mergeCell ref="K1:P1"/>
    <mergeCell ref="E2:J2"/>
    <mergeCell ref="K2:P2"/>
    <mergeCell ref="M8:M9"/>
    <mergeCell ref="M6:M7"/>
    <mergeCell ref="M4:P4"/>
    <mergeCell ref="F6:F7"/>
    <mergeCell ref="F8:F9"/>
    <mergeCell ref="G7:G8"/>
    <mergeCell ref="I9:I10"/>
    <mergeCell ref="P10:P11"/>
    <mergeCell ref="M10:M11"/>
    <mergeCell ref="F10:F11"/>
    <mergeCell ref="G11:G12"/>
    <mergeCell ref="F12:F13"/>
    <mergeCell ref="A20:A23"/>
    <mergeCell ref="C20:C21"/>
    <mergeCell ref="E20:E21"/>
    <mergeCell ref="C22:C23"/>
    <mergeCell ref="E22:E23"/>
    <mergeCell ref="D22:D23"/>
    <mergeCell ref="M18:M19"/>
    <mergeCell ref="G21:G22"/>
    <mergeCell ref="G17:G18"/>
    <mergeCell ref="I19:I20"/>
    <mergeCell ref="M16:M17"/>
    <mergeCell ref="M14:M15"/>
    <mergeCell ref="C10:C11"/>
    <mergeCell ref="E10:E11"/>
    <mergeCell ref="C12:C13"/>
    <mergeCell ref="M12:M13"/>
    <mergeCell ref="K14:K15"/>
    <mergeCell ref="A6:A9"/>
    <mergeCell ref="A10:A13"/>
    <mergeCell ref="A16:A19"/>
    <mergeCell ref="C16:C17"/>
    <mergeCell ref="E16:E17"/>
    <mergeCell ref="C14:C15"/>
    <mergeCell ref="C6:C7"/>
    <mergeCell ref="E6:E7"/>
    <mergeCell ref="E8:E9"/>
    <mergeCell ref="C8:C9"/>
    <mergeCell ref="E12:E13"/>
    <mergeCell ref="D10:D11"/>
    <mergeCell ref="D12:D13"/>
    <mergeCell ref="C18:C19"/>
    <mergeCell ref="D6:D7"/>
    <mergeCell ref="D8:D9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2014-03-25T16:22:04Z</cp:lastPrinted>
  <dcterms:created xsi:type="dcterms:W3CDTF">1996-10-08T23:32:33Z</dcterms:created>
  <dcterms:modified xsi:type="dcterms:W3CDTF">2014-03-25T16:27:03Z</dcterms:modified>
</cp:coreProperties>
</file>