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2310" yWindow="540" windowWidth="12435" windowHeight="7320" activeTab="5"/>
  </bookViews>
  <sheets>
    <sheet name="пр.взв." sheetId="2" r:id="rId1"/>
    <sheet name="полуфинал" sheetId="5" r:id="rId2"/>
    <sheet name="Стартовый" sheetId="4" r:id="rId3"/>
    <sheet name="Круги" sheetId="6" r:id="rId4"/>
    <sheet name="наградной лист" sheetId="7" r:id="rId5"/>
    <sheet name="пр.хода" sheetId="3" r:id="rId6"/>
  </sheets>
  <externalReferences>
    <externalReference r:id="rId7"/>
    <externalReference r:id="rId8"/>
  </externalReferences>
  <calcPr calcId="125725" calcOnSave="0"/>
</workbook>
</file>

<file path=xl/calcChain.xml><?xml version="1.0" encoding="utf-8"?>
<calcChain xmlns="http://schemas.openxmlformats.org/spreadsheetml/2006/main">
  <c r="H21" i="7"/>
  <c r="B23"/>
  <c r="B21"/>
  <c r="B18"/>
  <c r="H16"/>
  <c r="B16"/>
  <c r="J11"/>
  <c r="B13"/>
  <c r="H11"/>
  <c r="B11"/>
  <c r="B24"/>
  <c r="B22"/>
  <c r="B19"/>
  <c r="B17"/>
  <c r="B14"/>
  <c r="B12"/>
  <c r="J6"/>
  <c r="B8"/>
  <c r="H6"/>
  <c r="B6"/>
  <c r="G81" i="3"/>
  <c r="E81"/>
  <c r="G77"/>
  <c r="E77"/>
  <c r="M2"/>
  <c r="M1"/>
  <c r="A2" i="4"/>
  <c r="H2"/>
  <c r="A1"/>
  <c r="H1"/>
  <c r="A4" i="7"/>
  <c r="B9"/>
  <c r="B7"/>
  <c r="S44" i="3"/>
  <c r="S42"/>
  <c r="S40"/>
  <c r="S38"/>
  <c r="S36"/>
  <c r="S34"/>
  <c r="S32"/>
  <c r="S30"/>
  <c r="S28"/>
  <c r="S26"/>
  <c r="S24"/>
  <c r="S22"/>
  <c r="S20"/>
  <c r="S18"/>
  <c r="S16"/>
  <c r="S14"/>
  <c r="S12"/>
  <c r="R44"/>
  <c r="R42"/>
  <c r="R40"/>
  <c r="R38"/>
  <c r="R36"/>
  <c r="R34"/>
  <c r="R32"/>
  <c r="R30"/>
  <c r="R28"/>
  <c r="R26"/>
  <c r="R24"/>
  <c r="R22"/>
  <c r="R20"/>
  <c r="R18"/>
  <c r="R16"/>
  <c r="R14"/>
  <c r="R12"/>
  <c r="S10"/>
  <c r="R10"/>
  <c r="F73"/>
  <c r="F69"/>
  <c r="F65"/>
  <c r="F61"/>
  <c r="F57"/>
  <c r="F53"/>
  <c r="F49"/>
  <c r="F47"/>
  <c r="F45"/>
  <c r="F39"/>
  <c r="F35"/>
  <c r="F31"/>
  <c r="F27"/>
  <c r="F23"/>
  <c r="F19"/>
  <c r="F15"/>
  <c r="F13"/>
  <c r="F11"/>
  <c r="D73"/>
  <c r="D69"/>
  <c r="D65"/>
  <c r="D61"/>
  <c r="D57"/>
  <c r="D53"/>
  <c r="D49"/>
  <c r="D47"/>
  <c r="D45"/>
  <c r="D39"/>
  <c r="D35"/>
  <c r="D31"/>
  <c r="D27"/>
  <c r="D23"/>
  <c r="D19"/>
  <c r="D15"/>
  <c r="D13"/>
  <c r="D11"/>
  <c r="A81"/>
  <c r="A77"/>
  <c r="K21" i="5"/>
  <c r="H21"/>
  <c r="A21"/>
  <c r="K19"/>
  <c r="H19"/>
  <c r="A19"/>
  <c r="B16"/>
  <c r="B14"/>
  <c r="B8"/>
  <c r="B6"/>
  <c r="Q9" i="3"/>
  <c r="A2" i="7"/>
  <c r="A1"/>
  <c r="N76" i="6"/>
  <c r="N74"/>
  <c r="M76"/>
  <c r="M74"/>
  <c r="E76"/>
  <c r="E74"/>
  <c r="D76"/>
  <c r="D74"/>
  <c r="N68"/>
  <c r="N66"/>
  <c r="N64"/>
  <c r="N62"/>
  <c r="M68"/>
  <c r="M66"/>
  <c r="M64"/>
  <c r="M62"/>
  <c r="E62"/>
  <c r="E64"/>
  <c r="E66"/>
  <c r="E68"/>
  <c r="D68"/>
  <c r="D66"/>
  <c r="D64"/>
  <c r="D62"/>
  <c r="N56"/>
  <c r="N54"/>
  <c r="N52"/>
  <c r="N50"/>
  <c r="N48"/>
  <c r="N46"/>
  <c r="N44"/>
  <c r="N42"/>
  <c r="M56"/>
  <c r="M54"/>
  <c r="M52"/>
  <c r="M50"/>
  <c r="M48"/>
  <c r="M46"/>
  <c r="M44"/>
  <c r="M42"/>
  <c r="E56"/>
  <c r="E54"/>
  <c r="E52"/>
  <c r="E50"/>
  <c r="E48"/>
  <c r="E46"/>
  <c r="E44"/>
  <c r="E42"/>
  <c r="D56"/>
  <c r="D54"/>
  <c r="D52"/>
  <c r="D50"/>
  <c r="D48"/>
  <c r="D46"/>
  <c r="D44"/>
  <c r="D42"/>
  <c r="N36"/>
  <c r="N34"/>
  <c r="N32"/>
  <c r="N30"/>
  <c r="N28"/>
  <c r="N26"/>
  <c r="N24"/>
  <c r="N22"/>
  <c r="N20"/>
  <c r="N18"/>
  <c r="N16"/>
  <c r="N14"/>
  <c r="N12"/>
  <c r="N10"/>
  <c r="N8"/>
  <c r="M36"/>
  <c r="M34"/>
  <c r="M32"/>
  <c r="M30"/>
  <c r="M28"/>
  <c r="M26"/>
  <c r="M24"/>
  <c r="M22"/>
  <c r="M20"/>
  <c r="M18"/>
  <c r="M16"/>
  <c r="M14"/>
  <c r="M12"/>
  <c r="M8"/>
  <c r="M10"/>
  <c r="N6"/>
  <c r="M6"/>
  <c r="E36"/>
  <c r="E34"/>
  <c r="E32"/>
  <c r="E30"/>
  <c r="E28"/>
  <c r="E26"/>
  <c r="E24"/>
  <c r="E22"/>
  <c r="E20"/>
  <c r="E18"/>
  <c r="E16"/>
  <c r="E14"/>
  <c r="E12"/>
  <c r="E10"/>
  <c r="E8"/>
  <c r="D36"/>
  <c r="D34"/>
  <c r="D32"/>
  <c r="D30"/>
  <c r="D28"/>
  <c r="D26"/>
  <c r="D24"/>
  <c r="D22"/>
  <c r="D20"/>
  <c r="D18"/>
  <c r="D16"/>
  <c r="D14"/>
  <c r="D12"/>
  <c r="D10"/>
  <c r="D8"/>
  <c r="E6"/>
  <c r="D6"/>
  <c r="C6"/>
  <c r="E72" i="3"/>
  <c r="E68"/>
  <c r="E64"/>
  <c r="E60"/>
  <c r="E56"/>
  <c r="E52"/>
  <c r="E48"/>
  <c r="E44"/>
  <c r="E46"/>
  <c r="E38"/>
  <c r="E34"/>
  <c r="E30"/>
  <c r="E26"/>
  <c r="E22"/>
  <c r="E18"/>
  <c r="E14"/>
  <c r="E10"/>
  <c r="E12"/>
  <c r="S33"/>
  <c r="R13"/>
  <c r="R11"/>
  <c r="F10"/>
  <c r="F12"/>
  <c r="F14"/>
  <c r="F18"/>
  <c r="F22"/>
  <c r="F26"/>
  <c r="F30"/>
  <c r="F34"/>
  <c r="F38"/>
  <c r="F44"/>
  <c r="F46"/>
  <c r="F48"/>
  <c r="F52"/>
  <c r="F56"/>
  <c r="F60"/>
  <c r="F64"/>
  <c r="F68"/>
  <c r="F72"/>
  <c r="D72"/>
  <c r="D68"/>
  <c r="D64"/>
  <c r="D60"/>
  <c r="D56"/>
  <c r="D52"/>
  <c r="D48"/>
  <c r="D46"/>
  <c r="D44"/>
  <c r="D38"/>
  <c r="D34"/>
  <c r="D30"/>
  <c r="D26"/>
  <c r="D22"/>
  <c r="D18"/>
  <c r="D14"/>
  <c r="D10"/>
  <c r="D12"/>
  <c r="L74" i="6"/>
  <c r="L76"/>
  <c r="L62"/>
  <c r="L64"/>
  <c r="L66"/>
  <c r="L68"/>
  <c r="C74"/>
  <c r="C76"/>
  <c r="C62"/>
  <c r="C64"/>
  <c r="C66"/>
  <c r="C68"/>
  <c r="L56"/>
  <c r="L54"/>
  <c r="L50"/>
  <c r="L52"/>
  <c r="L42"/>
  <c r="L44"/>
  <c r="L46"/>
  <c r="L48"/>
  <c r="C48"/>
  <c r="C56"/>
  <c r="C54"/>
  <c r="C42"/>
  <c r="C44"/>
  <c r="C46"/>
  <c r="C50"/>
  <c r="C52"/>
  <c r="L34"/>
  <c r="L36"/>
  <c r="L22"/>
  <c r="L24"/>
  <c r="L26"/>
  <c r="L28"/>
  <c r="L30"/>
  <c r="L32"/>
  <c r="L10"/>
  <c r="L12"/>
  <c r="L14"/>
  <c r="L16"/>
  <c r="L18"/>
  <c r="L20"/>
  <c r="L6"/>
  <c r="L8"/>
  <c r="C30"/>
  <c r="C32"/>
  <c r="C34"/>
  <c r="C36"/>
  <c r="C26"/>
  <c r="C28"/>
  <c r="C22"/>
  <c r="C24"/>
  <c r="C18"/>
  <c r="C20"/>
  <c r="C14"/>
  <c r="C16"/>
  <c r="C10"/>
  <c r="C12"/>
  <c r="C8"/>
  <c r="A3" i="5"/>
  <c r="H3" i="4"/>
  <c r="A3"/>
  <c r="E2" i="3"/>
  <c r="R43"/>
  <c r="R41"/>
  <c r="R39"/>
  <c r="R37"/>
  <c r="R35"/>
  <c r="R33"/>
  <c r="R31"/>
  <c r="R29"/>
  <c r="R27"/>
  <c r="R25"/>
  <c r="R23"/>
  <c r="R21"/>
  <c r="R19"/>
  <c r="R17"/>
  <c r="R15"/>
  <c r="A3" i="2"/>
  <c r="A2"/>
  <c r="F16" i="5"/>
  <c r="F14"/>
  <c r="F8"/>
  <c r="F6"/>
  <c r="E16"/>
  <c r="E14"/>
  <c r="D16"/>
  <c r="D14"/>
  <c r="E8"/>
  <c r="E6"/>
  <c r="D8"/>
  <c r="D6"/>
  <c r="A2"/>
  <c r="D35" i="4"/>
  <c r="D33"/>
  <c r="D31"/>
  <c r="D29"/>
  <c r="D27"/>
  <c r="D25"/>
  <c r="D23"/>
  <c r="D21"/>
  <c r="D19"/>
  <c r="D17"/>
  <c r="D15"/>
  <c r="D13"/>
  <c r="D11"/>
  <c r="D9"/>
  <c r="D7"/>
  <c r="D5"/>
  <c r="S11" i="3"/>
  <c r="S9"/>
  <c r="S43"/>
  <c r="S41"/>
  <c r="S39"/>
  <c r="S37"/>
  <c r="S35"/>
  <c r="S31"/>
  <c r="S29"/>
  <c r="S27"/>
  <c r="S25"/>
  <c r="S23"/>
  <c r="S21"/>
  <c r="S19"/>
  <c r="S17"/>
  <c r="S15"/>
  <c r="S13"/>
  <c r="B11" i="4"/>
  <c r="C11"/>
  <c r="R9" i="3"/>
  <c r="J5" i="4"/>
  <c r="K5"/>
  <c r="J7"/>
  <c r="K35"/>
  <c r="J35"/>
  <c r="I35"/>
  <c r="B35"/>
  <c r="C35"/>
  <c r="K33"/>
  <c r="J33"/>
  <c r="I33"/>
  <c r="B33"/>
  <c r="C33"/>
  <c r="K31"/>
  <c r="J31"/>
  <c r="I31"/>
  <c r="B31"/>
  <c r="C31"/>
  <c r="K29"/>
  <c r="J29"/>
  <c r="I29"/>
  <c r="B29"/>
  <c r="C29"/>
  <c r="K27"/>
  <c r="J27"/>
  <c r="I27"/>
  <c r="B27"/>
  <c r="C27"/>
  <c r="K25"/>
  <c r="J25"/>
  <c r="I25"/>
  <c r="B25"/>
  <c r="C25"/>
  <c r="K23"/>
  <c r="J23"/>
  <c r="I23"/>
  <c r="B23"/>
  <c r="C23"/>
  <c r="K21"/>
  <c r="J21"/>
  <c r="I21"/>
  <c r="B21"/>
  <c r="C21"/>
  <c r="K19"/>
  <c r="J19"/>
  <c r="I19"/>
  <c r="B19"/>
  <c r="C19"/>
  <c r="K17"/>
  <c r="J17"/>
  <c r="I17"/>
  <c r="B17"/>
  <c r="C17"/>
  <c r="K15"/>
  <c r="J15"/>
  <c r="I15"/>
  <c r="B15"/>
  <c r="C15"/>
  <c r="K13"/>
  <c r="J13"/>
  <c r="I13"/>
  <c r="B13"/>
  <c r="C13"/>
  <c r="K11"/>
  <c r="J11"/>
  <c r="I11"/>
  <c r="K9"/>
  <c r="J9"/>
  <c r="I9"/>
  <c r="B9"/>
  <c r="C9"/>
  <c r="K7"/>
  <c r="I7"/>
  <c r="B7"/>
  <c r="C7"/>
  <c r="I5"/>
  <c r="B5"/>
  <c r="C5"/>
</calcChain>
</file>

<file path=xl/sharedStrings.xml><?xml version="1.0" encoding="utf-8"?>
<sst xmlns="http://schemas.openxmlformats.org/spreadsheetml/2006/main" count="284" uniqueCount="106">
  <si>
    <t>А1</t>
  </si>
  <si>
    <t>B1</t>
  </si>
  <si>
    <t>№ j</t>
  </si>
  <si>
    <t>Name</t>
  </si>
  <si>
    <t>Yob., Rank</t>
  </si>
  <si>
    <t>Country/Team</t>
  </si>
  <si>
    <t>Coach</t>
  </si>
  <si>
    <t>№ or</t>
  </si>
  <si>
    <t>PROTOKOL of competitions</t>
  </si>
  <si>
    <t>PROTOKOL of final</t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</si>
  <si>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</si>
  <si>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</si>
  <si>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</si>
  <si>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</si>
  <si>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</si>
  <si>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</si>
  <si>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</si>
  <si>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</si>
  <si>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</si>
  <si>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</si>
  <si>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</si>
  <si>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</si>
  <si>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</si>
  <si>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</si>
  <si>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</si>
  <si>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B</t>
  </si>
  <si>
    <t>STRUCTURE OF PAIRS ON CIRCLES</t>
  </si>
  <si>
    <t>CIRCLE (Круг)</t>
  </si>
  <si>
    <t>1/8</t>
  </si>
  <si>
    <t>№ m</t>
  </si>
  <si>
    <t>Semifinal</t>
  </si>
  <si>
    <t>1/16</t>
  </si>
  <si>
    <t>1/4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</si>
  <si>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</si>
  <si>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</si>
  <si>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</si>
  <si>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</si>
  <si>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</si>
  <si>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</si>
  <si>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</si>
  <si>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</si>
  <si>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</si>
  <si>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</si>
  <si>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</si>
  <si>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</si>
  <si>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</si>
  <si>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</si>
  <si>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</si>
  <si>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</si>
  <si>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</si>
  <si>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</si>
  <si>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</si>
  <si>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</si>
  <si>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</si>
  <si>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</si>
  <si>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</si>
  <si>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Pool A1</t>
  </si>
  <si>
    <t>Pool B1</t>
  </si>
  <si>
    <t>Pool B2</t>
  </si>
  <si>
    <t>Pool A2</t>
  </si>
  <si>
    <t>Fight for 3rd place</t>
  </si>
  <si>
    <t>OSIPENKO ARTEM</t>
  </si>
  <si>
    <t>1988 dvms</t>
  </si>
  <si>
    <t>RUS</t>
  </si>
  <si>
    <t>KHORPYAKOV OLEG</t>
  </si>
  <si>
    <t>1977 msic</t>
  </si>
  <si>
    <t>SAFARBAYEV VASIF</t>
  </si>
  <si>
    <t>AZE</t>
  </si>
  <si>
    <t>SHIRYAEV MAKSIM</t>
  </si>
  <si>
    <t>1988 msic</t>
  </si>
  <si>
    <t>HAAPA-AHO HEIKKI</t>
  </si>
  <si>
    <t>FIN</t>
  </si>
  <si>
    <t>RYBAK YURY</t>
  </si>
  <si>
    <t>1979 dvms</t>
  </si>
  <si>
    <t>BLR</t>
  </si>
  <si>
    <t>KHUSENOV AKHTAM</t>
  </si>
  <si>
    <t>1983 ms</t>
  </si>
  <si>
    <t>TJK</t>
  </si>
  <si>
    <t>RATKO KONSTANTIN</t>
  </si>
  <si>
    <t>1985 msic</t>
  </si>
  <si>
    <t>BEKBALAEV AIBEK</t>
  </si>
  <si>
    <t>1989 ms</t>
  </si>
  <si>
    <t>KGZ</t>
  </si>
  <si>
    <t>RAKHMATULLOEV UMED</t>
  </si>
  <si>
    <t>1992 ms</t>
  </si>
  <si>
    <t>NIKIFORENKO ARTUR</t>
  </si>
  <si>
    <t>LAT</t>
  </si>
  <si>
    <t>BACHABEKOV AMINCHON</t>
  </si>
  <si>
    <t>LEE SANG SOO</t>
  </si>
  <si>
    <t>KOR</t>
  </si>
  <si>
    <t>CHO EUN SAEM</t>
  </si>
  <si>
    <t>NAZMUDINOV MAGOMED</t>
  </si>
  <si>
    <t>1990 ms</t>
  </si>
  <si>
    <t>SEKICH KEVIN RASIT</t>
  </si>
  <si>
    <t>AUT</t>
  </si>
  <si>
    <t>CHIMPOESH RUSLAN</t>
  </si>
  <si>
    <t>MDA</t>
  </si>
  <si>
    <t>MUSA SULEIMAN</t>
  </si>
  <si>
    <t>1984 cms</t>
  </si>
  <si>
    <t>Weight category &gt;100M кg</t>
  </si>
  <si>
    <t>5-8</t>
  </si>
  <si>
    <t>9-16</t>
  </si>
  <si>
    <t>17-18</t>
  </si>
  <si>
    <t>Weight category &gt;100M kg.</t>
  </si>
  <si>
    <t>time</t>
  </si>
  <si>
    <t>снят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</si>
</sst>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7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color indexed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indexed="9"/>
      <name val="Arial Cyr"/>
      <charset val="204"/>
    </font>
    <font>
      <sz val="8"/>
      <name val="Arial Narrow"/>
      <family val="2"/>
      <charset val="204"/>
    </font>
    <font>
      <b/>
      <sz val="14"/>
      <name val="Arial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 Cyr"/>
      <charset val="204"/>
    </font>
    <font>
      <sz val="12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i/>
      <sz val="10"/>
      <name val="Arial Narrow"/>
      <family val="2"/>
      <charset val="204"/>
    </font>
    <font>
      <i/>
      <sz val="10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10"/>
      <color indexed="9"/>
      <name val="Arial Narrow"/>
      <family val="2"/>
      <charset val="204"/>
    </font>
    <font>
      <b/>
      <sz val="10"/>
      <color indexed="9"/>
      <name val="Arial Cyr"/>
      <charset val="204"/>
    </font>
    <font>
      <b/>
      <sz val="8"/>
      <color indexed="9"/>
      <name val="Arial Narrow"/>
      <family val="2"/>
      <charset val="204"/>
    </font>
    <font>
      <sz val="11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4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7"/>
      <name val="Arial Narrow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thin">
        <color indexed="64"/>
      </left>
      <right/>
      <top/>
      <bottom style="medium">
        <color indexed="10"/>
      </bottom>
      <diagonal/>
    </border>
    <border>
      <left style="medium">
        <color indexed="64"/>
      </left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72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0" xfId="0" applyFont="1"/>
    <xf numFmtId="0" fontId="0" fillId="0" borderId="8" xfId="0" applyBorder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0" applyFont="1"/>
    <xf numFmtId="0" fontId="2" fillId="0" borderId="9" xfId="0" applyFont="1" applyBorder="1" applyAlignment="1">
      <alignment horizontal="center" vertical="center" wrapText="1"/>
    </xf>
    <xf numFmtId="0" fontId="0" fillId="0" borderId="5" xfId="0" applyBorder="1"/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3" xfId="0" applyBorder="1"/>
    <xf numFmtId="0" fontId="6" fillId="0" borderId="0" xfId="0" applyFont="1" applyBorder="1" applyAlignment="1">
      <alignment horizontal="center"/>
    </xf>
    <xf numFmtId="0" fontId="0" fillId="0" borderId="0" xfId="0" applyNumberFormat="1" applyBorder="1"/>
    <xf numFmtId="0" fontId="6" fillId="0" borderId="0" xfId="0" applyFont="1" applyAlignment="1">
      <alignment vertical="center" wrapText="1"/>
    </xf>
    <xf numFmtId="0" fontId="3" fillId="0" borderId="0" xfId="1" applyFont="1" applyAlignment="1" applyProtection="1">
      <alignment vertical="center" wrapText="1"/>
    </xf>
    <xf numFmtId="0" fontId="1" fillId="0" borderId="0" xfId="1" applyFont="1" applyAlignment="1" applyProtection="1">
      <alignment vertical="center" wrapText="1"/>
    </xf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1" fillId="0" borderId="0" xfId="1" applyNumberFormat="1" applyFont="1" applyAlignment="1" applyProtection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left"/>
    </xf>
    <xf numFmtId="0" fontId="24" fillId="0" borderId="20" xfId="0" applyFont="1" applyBorder="1" applyAlignment="1">
      <alignment horizontal="left"/>
    </xf>
    <xf numFmtId="0" fontId="25" fillId="0" borderId="21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164" fontId="19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9" fillId="0" borderId="0" xfId="0" applyFont="1" applyFill="1" applyBorder="1" applyAlignment="1">
      <alignment vertical="center" wrapText="1"/>
    </xf>
    <xf numFmtId="164" fontId="14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0" fillId="0" borderId="0" xfId="0" applyFill="1" applyBorder="1" applyAlignment="1">
      <alignment horizontal="center"/>
    </xf>
    <xf numFmtId="0" fontId="6" fillId="0" borderId="0" xfId="1" applyNumberFormat="1" applyFont="1" applyFill="1" applyBorder="1" applyAlignment="1" applyProtection="1">
      <alignment vertical="center" wrapText="1"/>
    </xf>
    <xf numFmtId="0" fontId="8" fillId="0" borderId="0" xfId="1" applyNumberFormat="1" applyFont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0" fillId="0" borderId="0" xfId="0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  <xf numFmtId="0" fontId="16" fillId="0" borderId="22" xfId="0" applyFont="1" applyFill="1" applyBorder="1" applyAlignment="1"/>
    <xf numFmtId="0" fontId="6" fillId="0" borderId="0" xfId="0" applyFont="1" applyBorder="1" applyAlignment="1"/>
    <xf numFmtId="0" fontId="32" fillId="0" borderId="0" xfId="0" applyFont="1"/>
    <xf numFmtId="0" fontId="0" fillId="0" borderId="0" xfId="0" applyAlignment="1">
      <alignment horizontal="right"/>
    </xf>
    <xf numFmtId="0" fontId="32" fillId="0" borderId="8" xfId="0" applyFont="1" applyBorder="1"/>
    <xf numFmtId="0" fontId="32" fillId="0" borderId="0" xfId="0" applyFont="1" applyBorder="1"/>
    <xf numFmtId="0" fontId="32" fillId="0" borderId="9" xfId="0" applyFont="1" applyBorder="1"/>
    <xf numFmtId="0" fontId="14" fillId="0" borderId="0" xfId="0" applyFont="1" applyFill="1" applyAlignment="1">
      <alignment vertical="center"/>
    </xf>
    <xf numFmtId="0" fontId="6" fillId="0" borderId="0" xfId="1" applyFont="1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31" fillId="0" borderId="0" xfId="0" applyFont="1"/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20" fillId="0" borderId="23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/>
    </xf>
    <xf numFmtId="0" fontId="18" fillId="0" borderId="27" xfId="0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3" fillId="0" borderId="0" xfId="0" applyFont="1"/>
    <xf numFmtId="0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45" fillId="0" borderId="0" xfId="0" applyFont="1" applyFill="1" applyAlignment="1">
      <alignment horizontal="left"/>
    </xf>
    <xf numFmtId="49" fontId="8" fillId="0" borderId="28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49" fontId="0" fillId="0" borderId="28" xfId="0" applyNumberFormat="1" applyBorder="1" applyAlignment="1">
      <alignment horizontal="center" vertical="center" wrapText="1"/>
    </xf>
    <xf numFmtId="0" fontId="12" fillId="10" borderId="28" xfId="0" applyFont="1" applyFill="1" applyBorder="1" applyAlignment="1">
      <alignment horizontal="center" vertical="center" wrapText="1"/>
    </xf>
    <xf numFmtId="0" fontId="2" fillId="9" borderId="28" xfId="0" applyFont="1" applyFill="1" applyBorder="1" applyAlignment="1">
      <alignment horizontal="left" vertical="center" wrapText="1"/>
    </xf>
    <xf numFmtId="0" fontId="12" fillId="0" borderId="28" xfId="0" applyFont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13" fillId="0" borderId="0" xfId="1" applyFont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0" borderId="0" xfId="1" applyNumberFormat="1" applyFont="1" applyAlignment="1" applyProtection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164" fontId="14" fillId="0" borderId="19" xfId="2" applyFont="1" applyBorder="1" applyAlignment="1">
      <alignment horizontal="center" vertical="center" wrapText="1"/>
    </xf>
    <xf numFmtId="164" fontId="14" fillId="0" borderId="35" xfId="2" applyFont="1" applyBorder="1" applyAlignment="1">
      <alignment horizontal="center" vertical="center" wrapText="1"/>
    </xf>
    <xf numFmtId="164" fontId="14" fillId="0" borderId="37" xfId="2" applyFont="1" applyBorder="1" applyAlignment="1">
      <alignment horizontal="center" vertical="center" wrapText="1"/>
    </xf>
    <xf numFmtId="164" fontId="14" fillId="0" borderId="38" xfId="2" applyFont="1" applyBorder="1" applyAlignment="1">
      <alignment horizontal="center" vertical="center" wrapText="1"/>
    </xf>
    <xf numFmtId="0" fontId="14" fillId="0" borderId="39" xfId="2" applyNumberFormat="1" applyFont="1" applyBorder="1" applyAlignment="1">
      <alignment horizontal="center" vertical="center" wrapText="1"/>
    </xf>
    <xf numFmtId="0" fontId="14" fillId="0" borderId="40" xfId="2" applyNumberFormat="1" applyFont="1" applyBorder="1" applyAlignment="1">
      <alignment horizontal="center" vertical="center" wrapText="1"/>
    </xf>
    <xf numFmtId="164" fontId="19" fillId="2" borderId="41" xfId="2" applyFont="1" applyFill="1" applyBorder="1" applyAlignment="1">
      <alignment horizontal="center" vertical="center" wrapText="1"/>
    </xf>
    <xf numFmtId="164" fontId="19" fillId="2" borderId="35" xfId="2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164" fontId="19" fillId="3" borderId="19" xfId="2" applyFont="1" applyFill="1" applyBorder="1" applyAlignment="1">
      <alignment horizontal="center" vertical="center" wrapText="1"/>
    </xf>
    <xf numFmtId="164" fontId="19" fillId="3" borderId="35" xfId="2" applyFont="1" applyFill="1" applyBorder="1" applyAlignment="1">
      <alignment horizontal="center" vertical="center" wrapText="1"/>
    </xf>
    <xf numFmtId="164" fontId="14" fillId="0" borderId="9" xfId="2" applyFont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4" fillId="0" borderId="44" xfId="0" applyFont="1" applyBorder="1" applyAlignment="1">
      <alignment horizontal="left" vertical="center" wrapText="1"/>
    </xf>
    <xf numFmtId="0" fontId="3" fillId="0" borderId="0" xfId="1" applyFont="1" applyAlignment="1" applyProtection="1">
      <alignment horizontal="center" vertical="center" wrapText="1"/>
    </xf>
    <xf numFmtId="0" fontId="8" fillId="0" borderId="19" xfId="1" applyFont="1" applyBorder="1" applyAlignment="1" applyProtection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8" fillId="0" borderId="41" xfId="1" applyFont="1" applyBorder="1" applyAlignment="1" applyProtection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0" borderId="19" xfId="1" applyFont="1" applyBorder="1" applyAlignment="1" applyProtection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41" xfId="1" applyFont="1" applyBorder="1" applyAlignment="1" applyProtection="1">
      <alignment horizontal="center" vertical="center" wrapText="1"/>
    </xf>
    <xf numFmtId="0" fontId="8" fillId="0" borderId="46" xfId="1" applyFont="1" applyBorder="1" applyAlignment="1" applyProtection="1">
      <alignment horizontal="left" vertical="center" wrapText="1"/>
    </xf>
    <xf numFmtId="0" fontId="8" fillId="0" borderId="21" xfId="1" applyFont="1" applyBorder="1" applyAlignment="1" applyProtection="1">
      <alignment horizontal="left" vertical="center" wrapText="1"/>
    </xf>
    <xf numFmtId="0" fontId="4" fillId="0" borderId="40" xfId="0" applyFont="1" applyBorder="1" applyAlignment="1">
      <alignment horizontal="center" vertical="center" wrapText="1"/>
    </xf>
    <xf numFmtId="0" fontId="8" fillId="0" borderId="46" xfId="1" applyFont="1" applyBorder="1" applyAlignment="1" applyProtection="1">
      <alignment horizontal="center" vertical="center" wrapText="1"/>
    </xf>
    <xf numFmtId="0" fontId="8" fillId="0" borderId="21" xfId="1" applyFont="1" applyBorder="1" applyAlignment="1" applyProtection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" fillId="0" borderId="33" xfId="1" applyFont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4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/>
    </xf>
    <xf numFmtId="0" fontId="1" fillId="0" borderId="53" xfId="1" applyFont="1" applyBorder="1" applyAlignment="1" applyProtection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1" fillId="0" borderId="53" xfId="1" applyFont="1" applyBorder="1" applyAlignment="1" applyProtection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/>
    </xf>
    <xf numFmtId="0" fontId="1" fillId="0" borderId="28" xfId="1" applyFont="1" applyBorder="1" applyAlignment="1" applyProtection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49" fontId="9" fillId="0" borderId="53" xfId="0" applyNumberFormat="1" applyFont="1" applyBorder="1" applyAlignment="1">
      <alignment horizontal="center" vertical="center" wrapText="1"/>
    </xf>
    <xf numFmtId="49" fontId="8" fillId="0" borderId="53" xfId="0" applyNumberFormat="1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" fillId="0" borderId="33" xfId="1" applyFont="1" applyBorder="1" applyAlignment="1" applyProtection="1">
      <alignment horizontal="center" vertical="center" wrapText="1"/>
    </xf>
    <xf numFmtId="0" fontId="1" fillId="0" borderId="33" xfId="1" applyFont="1" applyBorder="1" applyAlignment="1" applyProtection="1">
      <alignment horizontal="left" vertical="center" wrapText="1"/>
    </xf>
    <xf numFmtId="0" fontId="9" fillId="0" borderId="33" xfId="0" applyFont="1" applyBorder="1" applyAlignment="1">
      <alignment horizontal="center" vertical="center" wrapText="1"/>
    </xf>
    <xf numFmtId="49" fontId="9" fillId="0" borderId="33" xfId="0" applyNumberFormat="1" applyFont="1" applyBorder="1" applyAlignment="1">
      <alignment horizontal="center" vertical="center" wrapText="1"/>
    </xf>
    <xf numFmtId="49" fontId="8" fillId="0" borderId="33" xfId="0" applyNumberFormat="1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56" xfId="0" applyFont="1" applyFill="1" applyBorder="1" applyAlignment="1">
      <alignment horizontal="center" vertical="center"/>
    </xf>
    <xf numFmtId="0" fontId="33" fillId="4" borderId="15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33" fillId="4" borderId="56" xfId="0" applyFont="1" applyFill="1" applyBorder="1" applyAlignment="1">
      <alignment horizontal="center" vertical="center"/>
    </xf>
    <xf numFmtId="0" fontId="32" fillId="0" borderId="57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0" borderId="44" xfId="0" applyFont="1" applyFill="1" applyBorder="1" applyAlignment="1">
      <alignment horizontal="center" vertical="center" wrapText="1"/>
    </xf>
    <xf numFmtId="0" fontId="32" fillId="0" borderId="55" xfId="0" applyFont="1" applyFill="1" applyBorder="1" applyAlignment="1">
      <alignment horizontal="center" vertical="center" wrapText="1"/>
    </xf>
    <xf numFmtId="0" fontId="31" fillId="5" borderId="58" xfId="1" applyFont="1" applyFill="1" applyBorder="1" applyAlignment="1" applyProtection="1">
      <alignment horizontal="center" vertical="center" wrapText="1"/>
    </xf>
    <xf numFmtId="0" fontId="31" fillId="5" borderId="16" xfId="1" applyFont="1" applyFill="1" applyBorder="1" applyAlignment="1" applyProtection="1">
      <alignment horizontal="center" vertical="center" wrapText="1"/>
    </xf>
    <xf numFmtId="0" fontId="31" fillId="5" borderId="59" xfId="1" applyFont="1" applyFill="1" applyBorder="1" applyAlignment="1" applyProtection="1">
      <alignment horizontal="center" vertical="center" wrapText="1"/>
    </xf>
    <xf numFmtId="0" fontId="1" fillId="0" borderId="22" xfId="1" applyFont="1" applyBorder="1" applyAlignment="1" applyProtection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3" borderId="15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3" borderId="56" xfId="0" applyFont="1" applyFill="1" applyBorder="1" applyAlignment="1">
      <alignment horizontal="center" vertical="center"/>
    </xf>
    <xf numFmtId="0" fontId="37" fillId="2" borderId="0" xfId="1" applyFont="1" applyFill="1" applyBorder="1" applyAlignment="1" applyProtection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7" fillId="6" borderId="58" xfId="1" applyNumberFormat="1" applyFont="1" applyFill="1" applyBorder="1" applyAlignment="1" applyProtection="1">
      <alignment horizontal="center" vertical="center" wrapText="1"/>
    </xf>
    <xf numFmtId="0" fontId="7" fillId="6" borderId="16" xfId="1" applyNumberFormat="1" applyFont="1" applyFill="1" applyBorder="1" applyAlignment="1" applyProtection="1">
      <alignment horizontal="center" vertical="center" wrapText="1"/>
    </xf>
    <xf numFmtId="0" fontId="7" fillId="6" borderId="59" xfId="1" applyNumberFormat="1" applyFont="1" applyFill="1" applyBorder="1" applyAlignment="1" applyProtection="1">
      <alignment horizontal="center" vertical="center" wrapText="1"/>
    </xf>
    <xf numFmtId="0" fontId="41" fillId="0" borderId="14" xfId="0" applyFont="1" applyFill="1" applyBorder="1" applyAlignment="1">
      <alignment horizontal="center" vertical="center" wrapText="1"/>
    </xf>
    <xf numFmtId="0" fontId="41" fillId="0" borderId="41" xfId="0" applyFont="1" applyFill="1" applyBorder="1" applyAlignment="1">
      <alignment horizontal="center" vertical="center" wrapText="1"/>
    </xf>
    <xf numFmtId="0" fontId="41" fillId="0" borderId="46" xfId="0" applyFont="1" applyFill="1" applyBorder="1" applyAlignment="1">
      <alignment horizontal="center" vertical="center" wrapText="1"/>
    </xf>
    <xf numFmtId="0" fontId="41" fillId="0" borderId="2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20" fillId="0" borderId="15" xfId="0" applyFont="1" applyFill="1" applyBorder="1" applyAlignment="1">
      <alignment horizontal="left" vertical="center" wrapText="1"/>
    </xf>
    <xf numFmtId="0" fontId="20" fillId="0" borderId="60" xfId="0" applyFont="1" applyFill="1" applyBorder="1" applyAlignment="1">
      <alignment horizontal="left" vertical="center"/>
    </xf>
    <xf numFmtId="0" fontId="18" fillId="0" borderId="64" xfId="0" applyNumberFormat="1" applyFont="1" applyFill="1" applyBorder="1" applyAlignment="1">
      <alignment horizontal="center" vertical="center" wrapText="1"/>
    </xf>
    <xf numFmtId="0" fontId="18" fillId="0" borderId="69" xfId="0" applyNumberFormat="1" applyFont="1" applyFill="1" applyBorder="1" applyAlignment="1">
      <alignment horizontal="center" vertical="center" wrapText="1"/>
    </xf>
    <xf numFmtId="0" fontId="18" fillId="0" borderId="67" xfId="0" applyNumberFormat="1" applyFont="1" applyFill="1" applyBorder="1" applyAlignment="1">
      <alignment horizontal="center" vertical="center" wrapText="1"/>
    </xf>
    <xf numFmtId="0" fontId="18" fillId="0" borderId="68" xfId="0" applyNumberFormat="1" applyFont="1" applyFill="1" applyBorder="1" applyAlignment="1">
      <alignment horizontal="center" vertical="center" wrapText="1"/>
    </xf>
    <xf numFmtId="0" fontId="18" fillId="0" borderId="70" xfId="0" applyNumberFormat="1" applyFont="1" applyFill="1" applyBorder="1" applyAlignment="1">
      <alignment horizontal="center" vertical="center" wrapText="1"/>
    </xf>
    <xf numFmtId="0" fontId="18" fillId="0" borderId="71" xfId="0" applyNumberFormat="1" applyFont="1" applyFill="1" applyBorder="1" applyAlignment="1">
      <alignment horizontal="center" vertical="center" wrapText="1"/>
    </xf>
    <xf numFmtId="0" fontId="18" fillId="0" borderId="65" xfId="0" applyNumberFormat="1" applyFont="1" applyFill="1" applyBorder="1" applyAlignment="1">
      <alignment horizontal="center" vertical="center" wrapText="1"/>
    </xf>
    <xf numFmtId="0" fontId="18" fillId="0" borderId="66" xfId="0" applyNumberFormat="1" applyFont="1" applyFill="1" applyBorder="1" applyAlignment="1">
      <alignment horizontal="center" vertical="center" wrapText="1"/>
    </xf>
    <xf numFmtId="0" fontId="4" fillId="7" borderId="58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5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5" fillId="0" borderId="58" xfId="1" applyNumberFormat="1" applyFont="1" applyFill="1" applyBorder="1" applyAlignment="1" applyProtection="1">
      <alignment horizontal="center" vertical="center" wrapText="1"/>
    </xf>
    <xf numFmtId="0" fontId="35" fillId="0" borderId="16" xfId="1" applyNumberFormat="1" applyFont="1" applyFill="1" applyBorder="1" applyAlignment="1" applyProtection="1">
      <alignment horizontal="center" vertical="center" wrapText="1"/>
    </xf>
    <xf numFmtId="0" fontId="35" fillId="0" borderId="59" xfId="1" applyNumberFormat="1" applyFont="1" applyFill="1" applyBorder="1" applyAlignment="1" applyProtection="1">
      <alignment horizontal="center" vertical="center" wrapText="1"/>
    </xf>
    <xf numFmtId="0" fontId="8" fillId="0" borderId="58" xfId="1" applyNumberFormat="1" applyFont="1" applyBorder="1" applyAlignment="1" applyProtection="1">
      <alignment horizontal="center" vertical="center" wrapText="1"/>
    </xf>
    <xf numFmtId="0" fontId="8" fillId="0" borderId="16" xfId="1" applyNumberFormat="1" applyFont="1" applyBorder="1" applyAlignment="1" applyProtection="1">
      <alignment horizontal="center" vertical="center" wrapText="1"/>
    </xf>
    <xf numFmtId="0" fontId="8" fillId="0" borderId="59" xfId="1" applyNumberFormat="1" applyFont="1" applyBorder="1" applyAlignment="1" applyProtection="1">
      <alignment horizontal="center" vertical="center" wrapText="1"/>
    </xf>
    <xf numFmtId="49" fontId="24" fillId="0" borderId="46" xfId="0" applyNumberFormat="1" applyFont="1" applyBorder="1" applyAlignment="1">
      <alignment horizontal="center" vertical="center" wrapText="1"/>
    </xf>
    <xf numFmtId="49" fontId="24" fillId="0" borderId="4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justify"/>
    </xf>
    <xf numFmtId="0" fontId="9" fillId="7" borderId="14" xfId="0" applyNumberFormat="1" applyFont="1" applyFill="1" applyBorder="1" applyAlignment="1">
      <alignment horizontal="center" vertical="center" wrapText="1"/>
    </xf>
    <xf numFmtId="0" fontId="9" fillId="7" borderId="41" xfId="0" applyNumberFormat="1" applyFont="1" applyFill="1" applyBorder="1" applyAlignment="1">
      <alignment horizontal="center" vertical="center" wrapText="1"/>
    </xf>
    <xf numFmtId="0" fontId="9" fillId="5" borderId="46" xfId="0" applyNumberFormat="1" applyFont="1" applyFill="1" applyBorder="1" applyAlignment="1">
      <alignment horizontal="center" vertical="center" wrapText="1"/>
    </xf>
    <xf numFmtId="0" fontId="9" fillId="5" borderId="41" xfId="0" applyNumberFormat="1" applyFont="1" applyFill="1" applyBorder="1" applyAlignment="1">
      <alignment horizontal="center" vertical="center" wrapText="1"/>
    </xf>
    <xf numFmtId="0" fontId="42" fillId="0" borderId="45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8" borderId="46" xfId="0" applyNumberFormat="1" applyFont="1" applyFill="1" applyBorder="1" applyAlignment="1">
      <alignment horizontal="center" vertical="center" wrapText="1"/>
    </xf>
    <xf numFmtId="0" fontId="9" fillId="8" borderId="41" xfId="0" applyNumberFormat="1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38" fillId="2" borderId="45" xfId="0" applyFont="1" applyFill="1" applyBorder="1" applyAlignment="1">
      <alignment horizontal="center" vertical="center" wrapText="1"/>
    </xf>
    <xf numFmtId="0" fontId="39" fillId="2" borderId="40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left" vertical="center" wrapText="1"/>
    </xf>
    <xf numFmtId="0" fontId="20" fillId="0" borderId="40" xfId="0" applyFont="1" applyFill="1" applyBorder="1" applyAlignment="1">
      <alignment horizontal="left" vertical="center" wrapText="1"/>
    </xf>
    <xf numFmtId="0" fontId="6" fillId="0" borderId="0" xfId="1" applyFont="1" applyFill="1" applyBorder="1" applyAlignment="1" applyProtection="1">
      <alignment horizontal="left"/>
    </xf>
    <xf numFmtId="0" fontId="38" fillId="3" borderId="39" xfId="0" applyFont="1" applyFill="1" applyBorder="1" applyAlignment="1">
      <alignment horizontal="center" vertical="center" wrapText="1"/>
    </xf>
    <xf numFmtId="0" fontId="39" fillId="3" borderId="45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left" vertical="center" wrapText="1"/>
    </xf>
    <xf numFmtId="0" fontId="22" fillId="0" borderId="41" xfId="0" applyFont="1" applyFill="1" applyBorder="1" applyAlignment="1">
      <alignment horizontal="left" vertical="center" wrapText="1"/>
    </xf>
    <xf numFmtId="0" fontId="22" fillId="0" borderId="46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18" fillId="7" borderId="14" xfId="0" applyNumberFormat="1" applyFont="1" applyFill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 wrapText="1"/>
    </xf>
    <xf numFmtId="49" fontId="9" fillId="0" borderId="46" xfId="0" applyNumberFormat="1" applyFont="1" applyFill="1" applyBorder="1" applyAlignment="1">
      <alignment horizontal="center" vertical="center" wrapText="1"/>
    </xf>
    <xf numFmtId="49" fontId="9" fillId="0" borderId="41" xfId="0" applyNumberFormat="1" applyFont="1" applyFill="1" applyBorder="1" applyAlignment="1">
      <alignment horizontal="center" vertical="center" wrapText="1"/>
    </xf>
    <xf numFmtId="49" fontId="46" fillId="0" borderId="46" xfId="0" applyNumberFormat="1" applyFont="1" applyBorder="1" applyAlignment="1">
      <alignment horizontal="center" vertical="center" wrapText="1"/>
    </xf>
    <xf numFmtId="49" fontId="46" fillId="0" borderId="41" xfId="0" applyNumberFormat="1" applyFont="1" applyBorder="1" applyAlignment="1">
      <alignment horizontal="center" vertical="center" wrapText="1"/>
    </xf>
    <xf numFmtId="49" fontId="46" fillId="0" borderId="2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0" fontId="6" fillId="0" borderId="53" xfId="0" applyFont="1" applyBorder="1" applyAlignment="1">
      <alignment horizontal="center" vertical="center" textRotation="90"/>
    </xf>
    <xf numFmtId="0" fontId="4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2" fillId="0" borderId="3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42" fillId="0" borderId="40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left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1238250</xdr:colOff>
      <xdr:row>12</xdr:row>
      <xdr:rowOff>0</xdr:rowOff>
    </xdr:from>
    <xdr:to>
      <xdr:col>6</xdr:col>
      <xdr:colOff>1247775</xdr:colOff>
      <xdr:row>29</xdr:row>
      <xdr:rowOff>9525</xdr:rowOff>
    </xdr:to>
    <xdr:sp macro="" textlink="">
      <xdr:nvSpPr>
        <xdr:cNvPr id="2236" name="Line 4"/>
        <xdr:cNvSpPr>
          <a:spLocks noChangeShapeType="1"/>
        </xdr:cNvSpPr>
      </xdr:nvSpPr>
      <xdr:spPr bwMode="auto">
        <a:xfrm>
          <a:off x="6381750" y="2724150"/>
          <a:ext cx="9525" cy="3448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5</xdr:row>
      <xdr:rowOff>47625</xdr:rowOff>
    </xdr:from>
    <xdr:to>
      <xdr:col>5</xdr:col>
      <xdr:colOff>190500</xdr:colOff>
      <xdr:row>7</xdr:row>
      <xdr:rowOff>28575</xdr:rowOff>
    </xdr:to>
    <xdr:sp macro="" textlink="">
      <xdr:nvSpPr>
        <xdr:cNvPr id="2237" name="Oval 5"/>
        <xdr:cNvSpPr>
          <a:spLocks noChangeArrowheads="1"/>
        </xdr:cNvSpPr>
      </xdr:nvSpPr>
      <xdr:spPr bwMode="auto">
        <a:xfrm>
          <a:off x="3819525" y="13525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8</xdr:row>
      <xdr:rowOff>190500</xdr:rowOff>
    </xdr:from>
    <xdr:to>
      <xdr:col>5</xdr:col>
      <xdr:colOff>200025</xdr:colOff>
      <xdr:row>10</xdr:row>
      <xdr:rowOff>171450</xdr:rowOff>
    </xdr:to>
    <xdr:sp macro="" textlink="">
      <xdr:nvSpPr>
        <xdr:cNvPr id="2238" name="Oval 6"/>
        <xdr:cNvSpPr>
          <a:spLocks noChangeArrowheads="1"/>
        </xdr:cNvSpPr>
      </xdr:nvSpPr>
      <xdr:spPr bwMode="auto">
        <a:xfrm>
          <a:off x="3829050" y="21050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7</xdr:row>
      <xdr:rowOff>47625</xdr:rowOff>
    </xdr:from>
    <xdr:to>
      <xdr:col>6</xdr:col>
      <xdr:colOff>190500</xdr:colOff>
      <xdr:row>9</xdr:row>
      <xdr:rowOff>19050</xdr:rowOff>
    </xdr:to>
    <xdr:sp macro="" textlink="">
      <xdr:nvSpPr>
        <xdr:cNvPr id="2239" name="Oval 7"/>
        <xdr:cNvSpPr>
          <a:spLocks noChangeArrowheads="1"/>
        </xdr:cNvSpPr>
      </xdr:nvSpPr>
      <xdr:spPr bwMode="auto">
        <a:xfrm>
          <a:off x="4962525" y="17526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15</xdr:row>
      <xdr:rowOff>0</xdr:rowOff>
    </xdr:from>
    <xdr:to>
      <xdr:col>6</xdr:col>
      <xdr:colOff>190500</xdr:colOff>
      <xdr:row>16</xdr:row>
      <xdr:rowOff>171450</xdr:rowOff>
    </xdr:to>
    <xdr:sp macro="" textlink="">
      <xdr:nvSpPr>
        <xdr:cNvPr id="2240" name="Oval 8"/>
        <xdr:cNvSpPr>
          <a:spLocks noChangeArrowheads="1"/>
        </xdr:cNvSpPr>
      </xdr:nvSpPr>
      <xdr:spPr bwMode="auto">
        <a:xfrm>
          <a:off x="4962525" y="33242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13</xdr:row>
      <xdr:rowOff>47625</xdr:rowOff>
    </xdr:from>
    <xdr:to>
      <xdr:col>5</xdr:col>
      <xdr:colOff>200025</xdr:colOff>
      <xdr:row>15</xdr:row>
      <xdr:rowOff>28575</xdr:rowOff>
    </xdr:to>
    <xdr:sp macro="" textlink="">
      <xdr:nvSpPr>
        <xdr:cNvPr id="2241" name="Oval 9"/>
        <xdr:cNvSpPr>
          <a:spLocks noChangeArrowheads="1"/>
        </xdr:cNvSpPr>
      </xdr:nvSpPr>
      <xdr:spPr bwMode="auto">
        <a:xfrm>
          <a:off x="3829050" y="29718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25</xdr:row>
      <xdr:rowOff>19050</xdr:rowOff>
    </xdr:from>
    <xdr:to>
      <xdr:col>5</xdr:col>
      <xdr:colOff>190500</xdr:colOff>
      <xdr:row>27</xdr:row>
      <xdr:rowOff>0</xdr:rowOff>
    </xdr:to>
    <xdr:sp macro="" textlink="">
      <xdr:nvSpPr>
        <xdr:cNvPr id="2242" name="Oval 10"/>
        <xdr:cNvSpPr>
          <a:spLocks noChangeArrowheads="1"/>
        </xdr:cNvSpPr>
      </xdr:nvSpPr>
      <xdr:spPr bwMode="auto">
        <a:xfrm>
          <a:off x="3819525" y="53721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17</xdr:row>
      <xdr:rowOff>38100</xdr:rowOff>
    </xdr:from>
    <xdr:to>
      <xdr:col>5</xdr:col>
      <xdr:colOff>200025</xdr:colOff>
      <xdr:row>19</xdr:row>
      <xdr:rowOff>19050</xdr:rowOff>
    </xdr:to>
    <xdr:sp macro="" textlink="">
      <xdr:nvSpPr>
        <xdr:cNvPr id="2243" name="Oval 11"/>
        <xdr:cNvSpPr>
          <a:spLocks noChangeArrowheads="1"/>
        </xdr:cNvSpPr>
      </xdr:nvSpPr>
      <xdr:spPr bwMode="auto">
        <a:xfrm>
          <a:off x="3829050" y="3771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21</xdr:row>
      <xdr:rowOff>19050</xdr:rowOff>
    </xdr:from>
    <xdr:to>
      <xdr:col>5</xdr:col>
      <xdr:colOff>190500</xdr:colOff>
      <xdr:row>23</xdr:row>
      <xdr:rowOff>0</xdr:rowOff>
    </xdr:to>
    <xdr:sp macro="" textlink="">
      <xdr:nvSpPr>
        <xdr:cNvPr id="2244" name="Oval 12"/>
        <xdr:cNvSpPr>
          <a:spLocks noChangeArrowheads="1"/>
        </xdr:cNvSpPr>
      </xdr:nvSpPr>
      <xdr:spPr bwMode="auto">
        <a:xfrm>
          <a:off x="3819525" y="45624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29</xdr:row>
      <xdr:rowOff>19050</xdr:rowOff>
    </xdr:from>
    <xdr:to>
      <xdr:col>5</xdr:col>
      <xdr:colOff>190500</xdr:colOff>
      <xdr:row>31</xdr:row>
      <xdr:rowOff>0</xdr:rowOff>
    </xdr:to>
    <xdr:sp macro="" textlink="">
      <xdr:nvSpPr>
        <xdr:cNvPr id="2245" name="Oval 13"/>
        <xdr:cNvSpPr>
          <a:spLocks noChangeArrowheads="1"/>
        </xdr:cNvSpPr>
      </xdr:nvSpPr>
      <xdr:spPr bwMode="auto">
        <a:xfrm>
          <a:off x="3819525" y="61817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33</xdr:row>
      <xdr:rowOff>9525</xdr:rowOff>
    </xdr:from>
    <xdr:to>
      <xdr:col>5</xdr:col>
      <xdr:colOff>200025</xdr:colOff>
      <xdr:row>34</xdr:row>
      <xdr:rowOff>190500</xdr:rowOff>
    </xdr:to>
    <xdr:sp macro="" textlink="">
      <xdr:nvSpPr>
        <xdr:cNvPr id="2246" name="Oval 14"/>
        <xdr:cNvSpPr>
          <a:spLocks noChangeArrowheads="1"/>
        </xdr:cNvSpPr>
      </xdr:nvSpPr>
      <xdr:spPr bwMode="auto">
        <a:xfrm>
          <a:off x="3829050" y="69818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23</xdr:row>
      <xdr:rowOff>19050</xdr:rowOff>
    </xdr:from>
    <xdr:to>
      <xdr:col>6</xdr:col>
      <xdr:colOff>190500</xdr:colOff>
      <xdr:row>24</xdr:row>
      <xdr:rowOff>190500</xdr:rowOff>
    </xdr:to>
    <xdr:sp macro="" textlink="">
      <xdr:nvSpPr>
        <xdr:cNvPr id="2247" name="Oval 15"/>
        <xdr:cNvSpPr>
          <a:spLocks noChangeArrowheads="1"/>
        </xdr:cNvSpPr>
      </xdr:nvSpPr>
      <xdr:spPr bwMode="auto">
        <a:xfrm>
          <a:off x="4962525" y="49625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942975</xdr:colOff>
      <xdr:row>31</xdr:row>
      <xdr:rowOff>28575</xdr:rowOff>
    </xdr:from>
    <xdr:to>
      <xdr:col>6</xdr:col>
      <xdr:colOff>171450</xdr:colOff>
      <xdr:row>33</xdr:row>
      <xdr:rowOff>0</xdr:rowOff>
    </xdr:to>
    <xdr:sp macro="" textlink="">
      <xdr:nvSpPr>
        <xdr:cNvPr id="2248" name="Oval 16"/>
        <xdr:cNvSpPr>
          <a:spLocks noChangeArrowheads="1"/>
        </xdr:cNvSpPr>
      </xdr:nvSpPr>
      <xdr:spPr bwMode="auto">
        <a:xfrm>
          <a:off x="4943475" y="65913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876300</xdr:colOff>
      <xdr:row>11</xdr:row>
      <xdr:rowOff>19050</xdr:rowOff>
    </xdr:from>
    <xdr:to>
      <xdr:col>6</xdr:col>
      <xdr:colOff>1247775</xdr:colOff>
      <xdr:row>12</xdr:row>
      <xdr:rowOff>190500</xdr:rowOff>
    </xdr:to>
    <xdr:sp macro="" textlink="">
      <xdr:nvSpPr>
        <xdr:cNvPr id="2249" name="Oval 17"/>
        <xdr:cNvSpPr>
          <a:spLocks noChangeArrowheads="1"/>
        </xdr:cNvSpPr>
      </xdr:nvSpPr>
      <xdr:spPr bwMode="auto">
        <a:xfrm>
          <a:off x="6019800" y="25336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857250</xdr:colOff>
      <xdr:row>28</xdr:row>
      <xdr:rowOff>9525</xdr:rowOff>
    </xdr:from>
    <xdr:to>
      <xdr:col>6</xdr:col>
      <xdr:colOff>1228725</xdr:colOff>
      <xdr:row>29</xdr:row>
      <xdr:rowOff>190500</xdr:rowOff>
    </xdr:to>
    <xdr:sp macro="" textlink="">
      <xdr:nvSpPr>
        <xdr:cNvPr id="2250" name="Oval 18"/>
        <xdr:cNvSpPr>
          <a:spLocks noChangeArrowheads="1"/>
        </xdr:cNvSpPr>
      </xdr:nvSpPr>
      <xdr:spPr bwMode="auto">
        <a:xfrm>
          <a:off x="6000750" y="59721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866775</xdr:colOff>
      <xdr:row>19</xdr:row>
      <xdr:rowOff>19050</xdr:rowOff>
    </xdr:from>
    <xdr:to>
      <xdr:col>6</xdr:col>
      <xdr:colOff>1238250</xdr:colOff>
      <xdr:row>20</xdr:row>
      <xdr:rowOff>190500</xdr:rowOff>
    </xdr:to>
    <xdr:sp macro="" textlink="">
      <xdr:nvSpPr>
        <xdr:cNvPr id="2251" name="Oval 19"/>
        <xdr:cNvSpPr>
          <a:spLocks noChangeArrowheads="1"/>
        </xdr:cNvSpPr>
      </xdr:nvSpPr>
      <xdr:spPr bwMode="auto">
        <a:xfrm>
          <a:off x="6010275" y="4152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37</xdr:row>
      <xdr:rowOff>9525</xdr:rowOff>
    </xdr:from>
    <xdr:to>
      <xdr:col>3</xdr:col>
      <xdr:colOff>171450</xdr:colOff>
      <xdr:row>39</xdr:row>
      <xdr:rowOff>66675</xdr:rowOff>
    </xdr:to>
    <xdr:sp macro="" textlink="">
      <xdr:nvSpPr>
        <xdr:cNvPr id="2252" name="Oval 20"/>
        <xdr:cNvSpPr>
          <a:spLocks noChangeArrowheads="1"/>
        </xdr:cNvSpPr>
      </xdr:nvSpPr>
      <xdr:spPr bwMode="auto">
        <a:xfrm>
          <a:off x="1666875" y="77533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41</xdr:row>
      <xdr:rowOff>9525</xdr:rowOff>
    </xdr:from>
    <xdr:to>
      <xdr:col>3</xdr:col>
      <xdr:colOff>171450</xdr:colOff>
      <xdr:row>43</xdr:row>
      <xdr:rowOff>66675</xdr:rowOff>
    </xdr:to>
    <xdr:sp macro="" textlink="">
      <xdr:nvSpPr>
        <xdr:cNvPr id="2253" name="Oval 21"/>
        <xdr:cNvSpPr>
          <a:spLocks noChangeArrowheads="1"/>
        </xdr:cNvSpPr>
      </xdr:nvSpPr>
      <xdr:spPr bwMode="auto">
        <a:xfrm>
          <a:off x="1666875" y="84010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790575</xdr:colOff>
      <xdr:row>39</xdr:row>
      <xdr:rowOff>9525</xdr:rowOff>
    </xdr:from>
    <xdr:to>
      <xdr:col>4</xdr:col>
      <xdr:colOff>190500</xdr:colOff>
      <xdr:row>41</xdr:row>
      <xdr:rowOff>66675</xdr:rowOff>
    </xdr:to>
    <xdr:sp macro="" textlink="">
      <xdr:nvSpPr>
        <xdr:cNvPr id="2254" name="Oval 22"/>
        <xdr:cNvSpPr>
          <a:spLocks noChangeArrowheads="1"/>
        </xdr:cNvSpPr>
      </xdr:nvSpPr>
      <xdr:spPr bwMode="auto">
        <a:xfrm>
          <a:off x="2657475" y="80772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800100</xdr:colOff>
      <xdr:row>43</xdr:row>
      <xdr:rowOff>9525</xdr:rowOff>
    </xdr:from>
    <xdr:to>
      <xdr:col>4</xdr:col>
      <xdr:colOff>200025</xdr:colOff>
      <xdr:row>45</xdr:row>
      <xdr:rowOff>66675</xdr:rowOff>
    </xdr:to>
    <xdr:sp macro="" textlink="">
      <xdr:nvSpPr>
        <xdr:cNvPr id="2255" name="Oval 23"/>
        <xdr:cNvSpPr>
          <a:spLocks noChangeArrowheads="1"/>
        </xdr:cNvSpPr>
      </xdr:nvSpPr>
      <xdr:spPr bwMode="auto">
        <a:xfrm>
          <a:off x="2667000" y="8724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41</xdr:row>
      <xdr:rowOff>19050</xdr:rowOff>
    </xdr:from>
    <xdr:to>
      <xdr:col>5</xdr:col>
      <xdr:colOff>190500</xdr:colOff>
      <xdr:row>43</xdr:row>
      <xdr:rowOff>76200</xdr:rowOff>
    </xdr:to>
    <xdr:sp macro="" textlink="">
      <xdr:nvSpPr>
        <xdr:cNvPr id="2256" name="Oval 24"/>
        <xdr:cNvSpPr>
          <a:spLocks noChangeArrowheads="1"/>
        </xdr:cNvSpPr>
      </xdr:nvSpPr>
      <xdr:spPr bwMode="auto">
        <a:xfrm>
          <a:off x="3819525" y="84105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1000125</xdr:colOff>
      <xdr:row>45</xdr:row>
      <xdr:rowOff>66675</xdr:rowOff>
    </xdr:from>
    <xdr:to>
      <xdr:col>5</xdr:col>
      <xdr:colOff>209550</xdr:colOff>
      <xdr:row>47</xdr:row>
      <xdr:rowOff>123825</xdr:rowOff>
    </xdr:to>
    <xdr:sp macro="" textlink="">
      <xdr:nvSpPr>
        <xdr:cNvPr id="2257" name="Oval 25"/>
        <xdr:cNvSpPr>
          <a:spLocks noChangeArrowheads="1"/>
        </xdr:cNvSpPr>
      </xdr:nvSpPr>
      <xdr:spPr bwMode="auto">
        <a:xfrm>
          <a:off x="3838575" y="9105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952500</xdr:colOff>
      <xdr:row>43</xdr:row>
      <xdr:rowOff>0</xdr:rowOff>
    </xdr:from>
    <xdr:to>
      <xdr:col>6</xdr:col>
      <xdr:colOff>180975</xdr:colOff>
      <xdr:row>45</xdr:row>
      <xdr:rowOff>57150</xdr:rowOff>
    </xdr:to>
    <xdr:sp macro="" textlink="">
      <xdr:nvSpPr>
        <xdr:cNvPr id="2258" name="Oval 26"/>
        <xdr:cNvSpPr>
          <a:spLocks noChangeArrowheads="1"/>
        </xdr:cNvSpPr>
      </xdr:nvSpPr>
      <xdr:spPr bwMode="auto">
        <a:xfrm>
          <a:off x="4953000" y="87153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1238250</xdr:colOff>
      <xdr:row>12</xdr:row>
      <xdr:rowOff>0</xdr:rowOff>
    </xdr:from>
    <xdr:to>
      <xdr:col>13</xdr:col>
      <xdr:colOff>1247775</xdr:colOff>
      <xdr:row>29</xdr:row>
      <xdr:rowOff>9525</xdr:rowOff>
    </xdr:to>
    <xdr:sp macro="" textlink="">
      <xdr:nvSpPr>
        <xdr:cNvPr id="2259" name="Line 27"/>
        <xdr:cNvSpPr>
          <a:spLocks noChangeShapeType="1"/>
        </xdr:cNvSpPr>
      </xdr:nvSpPr>
      <xdr:spPr bwMode="auto">
        <a:xfrm>
          <a:off x="12782550" y="2724150"/>
          <a:ext cx="0" cy="3448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5</xdr:row>
      <xdr:rowOff>47625</xdr:rowOff>
    </xdr:from>
    <xdr:to>
      <xdr:col>12</xdr:col>
      <xdr:colOff>190500</xdr:colOff>
      <xdr:row>7</xdr:row>
      <xdr:rowOff>28575</xdr:rowOff>
    </xdr:to>
    <xdr:sp macro="" textlink="">
      <xdr:nvSpPr>
        <xdr:cNvPr id="2260" name="Oval 28"/>
        <xdr:cNvSpPr>
          <a:spLocks noChangeArrowheads="1"/>
        </xdr:cNvSpPr>
      </xdr:nvSpPr>
      <xdr:spPr bwMode="auto">
        <a:xfrm>
          <a:off x="10248900" y="135255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8</xdr:row>
      <xdr:rowOff>190500</xdr:rowOff>
    </xdr:from>
    <xdr:to>
      <xdr:col>12</xdr:col>
      <xdr:colOff>200025</xdr:colOff>
      <xdr:row>10</xdr:row>
      <xdr:rowOff>171450</xdr:rowOff>
    </xdr:to>
    <xdr:sp macro="" textlink="">
      <xdr:nvSpPr>
        <xdr:cNvPr id="2261" name="Oval 29"/>
        <xdr:cNvSpPr>
          <a:spLocks noChangeArrowheads="1"/>
        </xdr:cNvSpPr>
      </xdr:nvSpPr>
      <xdr:spPr bwMode="auto">
        <a:xfrm>
          <a:off x="10258425" y="21050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7</xdr:row>
      <xdr:rowOff>47625</xdr:rowOff>
    </xdr:from>
    <xdr:to>
      <xdr:col>13</xdr:col>
      <xdr:colOff>190500</xdr:colOff>
      <xdr:row>9</xdr:row>
      <xdr:rowOff>19050</xdr:rowOff>
    </xdr:to>
    <xdr:sp macro="" textlink="">
      <xdr:nvSpPr>
        <xdr:cNvPr id="2262" name="Oval 30"/>
        <xdr:cNvSpPr>
          <a:spLocks noChangeArrowheads="1"/>
        </xdr:cNvSpPr>
      </xdr:nvSpPr>
      <xdr:spPr bwMode="auto">
        <a:xfrm>
          <a:off x="11401425" y="1752600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15</xdr:row>
      <xdr:rowOff>0</xdr:rowOff>
    </xdr:from>
    <xdr:to>
      <xdr:col>13</xdr:col>
      <xdr:colOff>190500</xdr:colOff>
      <xdr:row>16</xdr:row>
      <xdr:rowOff>171450</xdr:rowOff>
    </xdr:to>
    <xdr:sp macro="" textlink="">
      <xdr:nvSpPr>
        <xdr:cNvPr id="2263" name="Oval 31"/>
        <xdr:cNvSpPr>
          <a:spLocks noChangeArrowheads="1"/>
        </xdr:cNvSpPr>
      </xdr:nvSpPr>
      <xdr:spPr bwMode="auto">
        <a:xfrm>
          <a:off x="11401425" y="332422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13</xdr:row>
      <xdr:rowOff>47625</xdr:rowOff>
    </xdr:from>
    <xdr:to>
      <xdr:col>12</xdr:col>
      <xdr:colOff>200025</xdr:colOff>
      <xdr:row>15</xdr:row>
      <xdr:rowOff>28575</xdr:rowOff>
    </xdr:to>
    <xdr:sp macro="" textlink="">
      <xdr:nvSpPr>
        <xdr:cNvPr id="2264" name="Oval 32"/>
        <xdr:cNvSpPr>
          <a:spLocks noChangeArrowheads="1"/>
        </xdr:cNvSpPr>
      </xdr:nvSpPr>
      <xdr:spPr bwMode="auto">
        <a:xfrm>
          <a:off x="10258425" y="29718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25</xdr:row>
      <xdr:rowOff>19050</xdr:rowOff>
    </xdr:from>
    <xdr:to>
      <xdr:col>12</xdr:col>
      <xdr:colOff>190500</xdr:colOff>
      <xdr:row>27</xdr:row>
      <xdr:rowOff>0</xdr:rowOff>
    </xdr:to>
    <xdr:sp macro="" textlink="">
      <xdr:nvSpPr>
        <xdr:cNvPr id="2265" name="Oval 33"/>
        <xdr:cNvSpPr>
          <a:spLocks noChangeArrowheads="1"/>
        </xdr:cNvSpPr>
      </xdr:nvSpPr>
      <xdr:spPr bwMode="auto">
        <a:xfrm>
          <a:off x="10248900" y="53721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17</xdr:row>
      <xdr:rowOff>38100</xdr:rowOff>
    </xdr:from>
    <xdr:to>
      <xdr:col>12</xdr:col>
      <xdr:colOff>200025</xdr:colOff>
      <xdr:row>19</xdr:row>
      <xdr:rowOff>19050</xdr:rowOff>
    </xdr:to>
    <xdr:sp macro="" textlink="">
      <xdr:nvSpPr>
        <xdr:cNvPr id="2266" name="Oval 34"/>
        <xdr:cNvSpPr>
          <a:spLocks noChangeArrowheads="1"/>
        </xdr:cNvSpPr>
      </xdr:nvSpPr>
      <xdr:spPr bwMode="auto">
        <a:xfrm>
          <a:off x="10258425" y="37719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21</xdr:row>
      <xdr:rowOff>19050</xdr:rowOff>
    </xdr:from>
    <xdr:to>
      <xdr:col>12</xdr:col>
      <xdr:colOff>190500</xdr:colOff>
      <xdr:row>23</xdr:row>
      <xdr:rowOff>0</xdr:rowOff>
    </xdr:to>
    <xdr:sp macro="" textlink="">
      <xdr:nvSpPr>
        <xdr:cNvPr id="2267" name="Oval 35"/>
        <xdr:cNvSpPr>
          <a:spLocks noChangeArrowheads="1"/>
        </xdr:cNvSpPr>
      </xdr:nvSpPr>
      <xdr:spPr bwMode="auto">
        <a:xfrm>
          <a:off x="10248900" y="456247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29</xdr:row>
      <xdr:rowOff>19050</xdr:rowOff>
    </xdr:from>
    <xdr:to>
      <xdr:col>12</xdr:col>
      <xdr:colOff>190500</xdr:colOff>
      <xdr:row>31</xdr:row>
      <xdr:rowOff>0</xdr:rowOff>
    </xdr:to>
    <xdr:sp macro="" textlink="">
      <xdr:nvSpPr>
        <xdr:cNvPr id="2268" name="Oval 36"/>
        <xdr:cNvSpPr>
          <a:spLocks noChangeArrowheads="1"/>
        </xdr:cNvSpPr>
      </xdr:nvSpPr>
      <xdr:spPr bwMode="auto">
        <a:xfrm>
          <a:off x="10248900" y="61817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33</xdr:row>
      <xdr:rowOff>9525</xdr:rowOff>
    </xdr:from>
    <xdr:to>
      <xdr:col>12</xdr:col>
      <xdr:colOff>200025</xdr:colOff>
      <xdr:row>34</xdr:row>
      <xdr:rowOff>190500</xdr:rowOff>
    </xdr:to>
    <xdr:sp macro="" textlink="">
      <xdr:nvSpPr>
        <xdr:cNvPr id="2269" name="Oval 37"/>
        <xdr:cNvSpPr>
          <a:spLocks noChangeArrowheads="1"/>
        </xdr:cNvSpPr>
      </xdr:nvSpPr>
      <xdr:spPr bwMode="auto">
        <a:xfrm>
          <a:off x="10258425" y="69818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23</xdr:row>
      <xdr:rowOff>19050</xdr:rowOff>
    </xdr:from>
    <xdr:to>
      <xdr:col>13</xdr:col>
      <xdr:colOff>190500</xdr:colOff>
      <xdr:row>24</xdr:row>
      <xdr:rowOff>190500</xdr:rowOff>
    </xdr:to>
    <xdr:sp macro="" textlink="">
      <xdr:nvSpPr>
        <xdr:cNvPr id="2270" name="Oval 38"/>
        <xdr:cNvSpPr>
          <a:spLocks noChangeArrowheads="1"/>
        </xdr:cNvSpPr>
      </xdr:nvSpPr>
      <xdr:spPr bwMode="auto">
        <a:xfrm>
          <a:off x="11401425" y="496252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942975</xdr:colOff>
      <xdr:row>31</xdr:row>
      <xdr:rowOff>28575</xdr:rowOff>
    </xdr:from>
    <xdr:to>
      <xdr:col>13</xdr:col>
      <xdr:colOff>171450</xdr:colOff>
      <xdr:row>33</xdr:row>
      <xdr:rowOff>0</xdr:rowOff>
    </xdr:to>
    <xdr:sp macro="" textlink="">
      <xdr:nvSpPr>
        <xdr:cNvPr id="2271" name="Oval 39"/>
        <xdr:cNvSpPr>
          <a:spLocks noChangeArrowheads="1"/>
        </xdr:cNvSpPr>
      </xdr:nvSpPr>
      <xdr:spPr bwMode="auto">
        <a:xfrm>
          <a:off x="11382375" y="6591300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876300</xdr:colOff>
      <xdr:row>11</xdr:row>
      <xdr:rowOff>19050</xdr:rowOff>
    </xdr:from>
    <xdr:to>
      <xdr:col>13</xdr:col>
      <xdr:colOff>1247775</xdr:colOff>
      <xdr:row>12</xdr:row>
      <xdr:rowOff>190500</xdr:rowOff>
    </xdr:to>
    <xdr:sp macro="" textlink="">
      <xdr:nvSpPr>
        <xdr:cNvPr id="2272" name="Oval 40"/>
        <xdr:cNvSpPr>
          <a:spLocks noChangeArrowheads="1"/>
        </xdr:cNvSpPr>
      </xdr:nvSpPr>
      <xdr:spPr bwMode="auto">
        <a:xfrm>
          <a:off x="12487275" y="2533650"/>
          <a:ext cx="2952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857250</xdr:colOff>
      <xdr:row>28</xdr:row>
      <xdr:rowOff>9525</xdr:rowOff>
    </xdr:from>
    <xdr:to>
      <xdr:col>13</xdr:col>
      <xdr:colOff>1228725</xdr:colOff>
      <xdr:row>29</xdr:row>
      <xdr:rowOff>190500</xdr:rowOff>
    </xdr:to>
    <xdr:sp macro="" textlink="">
      <xdr:nvSpPr>
        <xdr:cNvPr id="2273" name="Oval 41"/>
        <xdr:cNvSpPr>
          <a:spLocks noChangeArrowheads="1"/>
        </xdr:cNvSpPr>
      </xdr:nvSpPr>
      <xdr:spPr bwMode="auto">
        <a:xfrm>
          <a:off x="12468225" y="5972175"/>
          <a:ext cx="31432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866775</xdr:colOff>
      <xdr:row>19</xdr:row>
      <xdr:rowOff>19050</xdr:rowOff>
    </xdr:from>
    <xdr:to>
      <xdr:col>13</xdr:col>
      <xdr:colOff>1238250</xdr:colOff>
      <xdr:row>20</xdr:row>
      <xdr:rowOff>190500</xdr:rowOff>
    </xdr:to>
    <xdr:sp macro="" textlink="">
      <xdr:nvSpPr>
        <xdr:cNvPr id="2274" name="Oval 42"/>
        <xdr:cNvSpPr>
          <a:spLocks noChangeArrowheads="1"/>
        </xdr:cNvSpPr>
      </xdr:nvSpPr>
      <xdr:spPr bwMode="auto">
        <a:xfrm>
          <a:off x="12477750" y="4152900"/>
          <a:ext cx="3048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285750</xdr:colOff>
      <xdr:row>37</xdr:row>
      <xdr:rowOff>9525</xdr:rowOff>
    </xdr:from>
    <xdr:to>
      <xdr:col>10</xdr:col>
      <xdr:colOff>171450</xdr:colOff>
      <xdr:row>39</xdr:row>
      <xdr:rowOff>66675</xdr:rowOff>
    </xdr:to>
    <xdr:sp macro="" textlink="">
      <xdr:nvSpPr>
        <xdr:cNvPr id="2275" name="Oval 43"/>
        <xdr:cNvSpPr>
          <a:spLocks noChangeArrowheads="1"/>
        </xdr:cNvSpPr>
      </xdr:nvSpPr>
      <xdr:spPr bwMode="auto">
        <a:xfrm>
          <a:off x="8096250" y="77533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285750</xdr:colOff>
      <xdr:row>41</xdr:row>
      <xdr:rowOff>9525</xdr:rowOff>
    </xdr:from>
    <xdr:to>
      <xdr:col>10</xdr:col>
      <xdr:colOff>171450</xdr:colOff>
      <xdr:row>43</xdr:row>
      <xdr:rowOff>66675</xdr:rowOff>
    </xdr:to>
    <xdr:sp macro="" textlink="">
      <xdr:nvSpPr>
        <xdr:cNvPr id="2276" name="Oval 44"/>
        <xdr:cNvSpPr>
          <a:spLocks noChangeArrowheads="1"/>
        </xdr:cNvSpPr>
      </xdr:nvSpPr>
      <xdr:spPr bwMode="auto">
        <a:xfrm>
          <a:off x="8096250" y="84010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790575</xdr:colOff>
      <xdr:row>39</xdr:row>
      <xdr:rowOff>9525</xdr:rowOff>
    </xdr:from>
    <xdr:to>
      <xdr:col>11</xdr:col>
      <xdr:colOff>190500</xdr:colOff>
      <xdr:row>41</xdr:row>
      <xdr:rowOff>66675</xdr:rowOff>
    </xdr:to>
    <xdr:sp macro="" textlink="">
      <xdr:nvSpPr>
        <xdr:cNvPr id="2277" name="Oval 45"/>
        <xdr:cNvSpPr>
          <a:spLocks noChangeArrowheads="1"/>
        </xdr:cNvSpPr>
      </xdr:nvSpPr>
      <xdr:spPr bwMode="auto">
        <a:xfrm>
          <a:off x="9086850" y="80772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800100</xdr:colOff>
      <xdr:row>43</xdr:row>
      <xdr:rowOff>9525</xdr:rowOff>
    </xdr:from>
    <xdr:to>
      <xdr:col>11</xdr:col>
      <xdr:colOff>200025</xdr:colOff>
      <xdr:row>45</xdr:row>
      <xdr:rowOff>66675</xdr:rowOff>
    </xdr:to>
    <xdr:sp macro="" textlink="">
      <xdr:nvSpPr>
        <xdr:cNvPr id="2278" name="Oval 46"/>
        <xdr:cNvSpPr>
          <a:spLocks noChangeArrowheads="1"/>
        </xdr:cNvSpPr>
      </xdr:nvSpPr>
      <xdr:spPr bwMode="auto">
        <a:xfrm>
          <a:off x="9096375" y="8724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41</xdr:row>
      <xdr:rowOff>19050</xdr:rowOff>
    </xdr:from>
    <xdr:to>
      <xdr:col>12</xdr:col>
      <xdr:colOff>190500</xdr:colOff>
      <xdr:row>43</xdr:row>
      <xdr:rowOff>76200</xdr:rowOff>
    </xdr:to>
    <xdr:sp macro="" textlink="">
      <xdr:nvSpPr>
        <xdr:cNvPr id="2279" name="Oval 47"/>
        <xdr:cNvSpPr>
          <a:spLocks noChangeArrowheads="1"/>
        </xdr:cNvSpPr>
      </xdr:nvSpPr>
      <xdr:spPr bwMode="auto">
        <a:xfrm>
          <a:off x="10248900" y="841057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1000125</xdr:colOff>
      <xdr:row>45</xdr:row>
      <xdr:rowOff>66675</xdr:rowOff>
    </xdr:from>
    <xdr:to>
      <xdr:col>12</xdr:col>
      <xdr:colOff>209550</xdr:colOff>
      <xdr:row>47</xdr:row>
      <xdr:rowOff>123825</xdr:rowOff>
    </xdr:to>
    <xdr:sp macro="" textlink="">
      <xdr:nvSpPr>
        <xdr:cNvPr id="2280" name="Oval 48"/>
        <xdr:cNvSpPr>
          <a:spLocks noChangeArrowheads="1"/>
        </xdr:cNvSpPr>
      </xdr:nvSpPr>
      <xdr:spPr bwMode="auto">
        <a:xfrm>
          <a:off x="10267950" y="91059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952500</xdr:colOff>
      <xdr:row>43</xdr:row>
      <xdr:rowOff>0</xdr:rowOff>
    </xdr:from>
    <xdr:to>
      <xdr:col>13</xdr:col>
      <xdr:colOff>180975</xdr:colOff>
      <xdr:row>45</xdr:row>
      <xdr:rowOff>57150</xdr:rowOff>
    </xdr:to>
    <xdr:sp macro="" textlink="">
      <xdr:nvSpPr>
        <xdr:cNvPr id="2281" name="Oval 49"/>
        <xdr:cNvSpPr>
          <a:spLocks noChangeArrowheads="1"/>
        </xdr:cNvSpPr>
      </xdr:nvSpPr>
      <xdr:spPr bwMode="auto">
        <a:xfrm>
          <a:off x="11391900" y="871537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pic>
      <xdr:nvPicPr>
        <xdr:cNvPr id="1135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190500</xdr:colOff>
      <xdr:row>4</xdr:row>
      <xdr:rowOff>38100</xdr:rowOff>
    </xdr:from>
    <xdr:to>
      <xdr:col>18</xdr:col>
      <xdr:colOff>295275</xdr:colOff>
      <xdr:row>7</xdr:row>
      <xdr:rowOff>76200</xdr:rowOff>
    </xdr:to>
    <xdr:sp macro="" textlink="">
      <xdr:nvSpPr>
        <xdr:cNvPr id="1105" name="AutoShape 81"/>
        <xdr:cNvSpPr>
          <a:spLocks noChangeArrowheads="1"/>
        </xdr:cNvSpPr>
      </xdr:nvSpPr>
      <xdr:spPr bwMode="auto">
        <a:xfrm>
          <a:off x="4876800" y="962025"/>
          <a:ext cx="1943100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Resultat/Platzierungen</a:t>
          </a:r>
        </a:p>
      </xdr:txBody>
    </xdr:sp>
    <xdr:clientData/>
  </xdr:twoCellAnchor>
  <xdr:twoCellAnchor>
    <xdr:from>
      <xdr:col>0</xdr:col>
      <xdr:colOff>161925</xdr:colOff>
      <xdr:row>0</xdr:row>
      <xdr:rowOff>85725</xdr:rowOff>
    </xdr:from>
    <xdr:to>
      <xdr:col>3</xdr:col>
      <xdr:colOff>933450</xdr:colOff>
      <xdr:row>7</xdr:row>
      <xdr:rowOff>28575</xdr:rowOff>
    </xdr:to>
    <xdr:grpSp>
      <xdr:nvGrpSpPr>
        <xdr:cNvPr id="1137" name="Group 85"/>
        <xdr:cNvGrpSpPr>
          <a:grpSpLocks/>
        </xdr:cNvGrpSpPr>
      </xdr:nvGrpSpPr>
      <xdr:grpSpPr bwMode="auto">
        <a:xfrm>
          <a:off x="161925" y="85725"/>
          <a:ext cx="1276350" cy="1209675"/>
          <a:chOff x="7" y="7"/>
          <a:chExt cx="134" cy="127"/>
        </a:xfrm>
      </xdr:grpSpPr>
      <xdr:grpSp>
        <xdr:nvGrpSpPr>
          <xdr:cNvPr id="1138" name="Group 86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140" name="Picture 87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141" name="Picture 88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139" name="Picture 89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74;&#1077;&#1089;&#1086;&#1074;&#1099;&#1077;%20&#1102;&#1085;&#1080;&#1086;&#1088;&#1082;&#1080;/4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</sheetNames>
    <sheetDataSet>
      <sheetData sheetId="0"/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аградной лист"/>
      <sheetName val="полуфинал"/>
      <sheetName val="пр.взв."/>
      <sheetName val="стартвый "/>
      <sheetName val="Круги"/>
      <sheetName val="пр.хода"/>
    </sheetNames>
    <sheetDataSet>
      <sheetData sheetId="0" refreshError="1"/>
      <sheetData sheetId="1" refreshError="1"/>
      <sheetData sheetId="2" refreshError="1">
        <row r="8">
          <cell r="B8" t="str">
            <v>1.</v>
          </cell>
          <cell r="C8" t="str">
            <v>Кретова Надежда</v>
          </cell>
          <cell r="E8" t="str">
            <v>УКР</v>
          </cell>
        </row>
        <row r="9">
          <cell r="B9">
            <v>2</v>
          </cell>
          <cell r="C9" t="str">
            <v>MEREUTSA Alena</v>
          </cell>
          <cell r="D9">
            <v>1991</v>
          </cell>
          <cell r="E9" t="str">
            <v>MDA</v>
          </cell>
        </row>
        <row r="10">
          <cell r="B10" t="str">
            <v>2.</v>
          </cell>
          <cell r="C10" t="str">
            <v>Мереуца Алена</v>
          </cell>
          <cell r="E10" t="str">
            <v>МОЛ</v>
          </cell>
        </row>
        <row r="11">
          <cell r="B11">
            <v>3</v>
          </cell>
          <cell r="C11" t="str">
            <v>NOVOZHILOVA  Anastasia</v>
          </cell>
          <cell r="D11" t="str">
            <v>1992 cms</v>
          </cell>
          <cell r="E11" t="str">
            <v>RUS</v>
          </cell>
        </row>
        <row r="12">
          <cell r="B12" t="str">
            <v>3.</v>
          </cell>
          <cell r="C12" t="str">
            <v>Новожилова Анастасия</v>
          </cell>
          <cell r="E12" t="str">
            <v>РОС</v>
          </cell>
        </row>
        <row r="13">
          <cell r="B13">
            <v>4</v>
          </cell>
          <cell r="C13" t="str">
            <v>MAKSIMAVA Hanna</v>
          </cell>
          <cell r="D13" t="str">
            <v>1993 ms</v>
          </cell>
          <cell r="E13" t="str">
            <v>BLR</v>
          </cell>
        </row>
        <row r="14">
          <cell r="B14" t="str">
            <v>4.</v>
          </cell>
          <cell r="C14" t="str">
            <v>Максимова Анна</v>
          </cell>
          <cell r="E14" t="str">
            <v>БЛР</v>
          </cell>
        </row>
        <row r="15">
          <cell r="B15">
            <v>5</v>
          </cell>
          <cell r="C15" t="str">
            <v>LABALAUSKAYTE Nerina</v>
          </cell>
          <cell r="D15">
            <v>1991</v>
          </cell>
          <cell r="E15" t="str">
            <v>LTU</v>
          </cell>
        </row>
        <row r="16">
          <cell r="B16" t="str">
            <v>5.</v>
          </cell>
          <cell r="C16" t="str">
            <v>Лабалаускайте Нерина</v>
          </cell>
          <cell r="E16" t="str">
            <v>ЛИТ</v>
          </cell>
        </row>
        <row r="17">
          <cell r="B17">
            <v>6</v>
          </cell>
        </row>
        <row r="18">
          <cell r="B18" t="str">
            <v>6.</v>
          </cell>
        </row>
        <row r="19">
          <cell r="B19">
            <v>7</v>
          </cell>
        </row>
        <row r="20">
          <cell r="B20" t="str">
            <v>7.</v>
          </cell>
        </row>
        <row r="21">
          <cell r="B21">
            <v>8</v>
          </cell>
        </row>
        <row r="22">
          <cell r="B22" t="str">
            <v>8.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2"/>
  </sheetPr>
  <dimension ref="A1:F84"/>
  <sheetViews>
    <sheetView workbookViewId="0">
      <selection activeCell="I8" sqref="I8"/>
    </sheetView>
  </sheetViews>
  <sheetFormatPr defaultRowHeight="12.75"/>
  <cols>
    <col min="1" max="1" width="7.140625" customWidth="1"/>
    <col min="2" max="2" width="5.42578125" customWidth="1"/>
    <col min="3" max="3" width="28.7109375" customWidth="1"/>
    <col min="4" max="4" width="17" customWidth="1"/>
    <col min="5" max="5" width="15.140625" customWidth="1"/>
    <col min="6" max="6" width="24.5703125" customWidth="1"/>
  </cols>
  <sheetData>
    <row r="1" spans="1:6" ht="43.15" customHeight="1">
      <c r="A1" s="123" t="s">
        <v>24</v>
      </c>
      <c r="B1" s="123"/>
      <c r="C1" s="123"/>
      <c r="D1" s="123"/>
      <c r="E1" s="123"/>
      <c r="F1" s="123"/>
    </row>
    <row r="2" spans="1:6" ht="24" customHeight="1">
      <c r="A2" s="124" t="str">
        <f>HYPERLINK([1]реквизиты!$A$2)</f>
        <v>World Cup stage “Memorial A. Kharlampiev” (M&amp;W, M combat sambo)</v>
      </c>
      <c r="B2" s="124"/>
      <c r="C2" s="124"/>
      <c r="D2" s="124"/>
      <c r="E2" s="124"/>
      <c r="F2" s="124"/>
    </row>
    <row r="3" spans="1:6" ht="12.75" customHeight="1">
      <c r="A3" s="125" t="str">
        <f>HYPERLINK([1]реквизиты!$A$3)</f>
        <v xml:space="preserve">24 - 27 March 2014            Moscow (Russia)     </v>
      </c>
      <c r="B3" s="125"/>
      <c r="C3" s="125"/>
      <c r="D3" s="125"/>
      <c r="E3" s="125"/>
      <c r="F3" s="125"/>
    </row>
    <row r="4" spans="1:6" ht="18.75" customHeight="1" thickBot="1">
      <c r="A4" s="126" t="s">
        <v>99</v>
      </c>
      <c r="B4" s="126"/>
      <c r="C4" s="126"/>
      <c r="D4" s="126"/>
      <c r="E4" s="126"/>
      <c r="F4" s="126"/>
    </row>
    <row r="5" spans="1:6" ht="12.75" customHeight="1">
      <c r="A5" s="135" t="s">
        <v>7</v>
      </c>
      <c r="B5" s="133" t="s">
        <v>2</v>
      </c>
      <c r="C5" s="135" t="s">
        <v>3</v>
      </c>
      <c r="D5" s="135" t="s">
        <v>33</v>
      </c>
      <c r="E5" s="135" t="s">
        <v>5</v>
      </c>
      <c r="F5" s="135" t="s">
        <v>6</v>
      </c>
    </row>
    <row r="6" spans="1:6" ht="12.75" customHeight="1" thickBot="1">
      <c r="A6" s="136" t="s">
        <v>7</v>
      </c>
      <c r="B6" s="134"/>
      <c r="C6" s="136" t="s">
        <v>3</v>
      </c>
      <c r="D6" s="136" t="s">
        <v>4</v>
      </c>
      <c r="E6" s="136" t="s">
        <v>5</v>
      </c>
      <c r="F6" s="136" t="s">
        <v>6</v>
      </c>
    </row>
    <row r="7" spans="1:6" ht="12.75" customHeight="1">
      <c r="A7" s="128"/>
      <c r="B7" s="131">
        <v>1</v>
      </c>
      <c r="C7" s="127" t="s">
        <v>61</v>
      </c>
      <c r="D7" s="122" t="s">
        <v>62</v>
      </c>
      <c r="E7" s="122" t="s">
        <v>63</v>
      </c>
      <c r="F7" s="121"/>
    </row>
    <row r="8" spans="1:6" ht="15" customHeight="1">
      <c r="A8" s="128"/>
      <c r="B8" s="131"/>
      <c r="C8" s="127"/>
      <c r="D8" s="122"/>
      <c r="E8" s="122"/>
      <c r="F8" s="121"/>
    </row>
    <row r="9" spans="1:6" ht="12.75" customHeight="1">
      <c r="A9" s="128"/>
      <c r="B9" s="131">
        <v>2</v>
      </c>
      <c r="C9" s="127" t="s">
        <v>64</v>
      </c>
      <c r="D9" s="122" t="s">
        <v>65</v>
      </c>
      <c r="E9" s="122" t="s">
        <v>63</v>
      </c>
      <c r="F9" s="121"/>
    </row>
    <row r="10" spans="1:6" ht="15" customHeight="1">
      <c r="A10" s="128"/>
      <c r="B10" s="131"/>
      <c r="C10" s="127"/>
      <c r="D10" s="122"/>
      <c r="E10" s="122"/>
      <c r="F10" s="121"/>
    </row>
    <row r="11" spans="1:6" ht="15" customHeight="1">
      <c r="A11" s="128"/>
      <c r="B11" s="131">
        <v>3</v>
      </c>
      <c r="C11" s="127" t="s">
        <v>66</v>
      </c>
      <c r="D11" s="122">
        <v>1985</v>
      </c>
      <c r="E11" s="122" t="s">
        <v>67</v>
      </c>
      <c r="F11" s="121"/>
    </row>
    <row r="12" spans="1:6" ht="15.75" customHeight="1">
      <c r="A12" s="128"/>
      <c r="B12" s="131"/>
      <c r="C12" s="127"/>
      <c r="D12" s="122"/>
      <c r="E12" s="122"/>
      <c r="F12" s="121"/>
    </row>
    <row r="13" spans="1:6" ht="12.75" customHeight="1">
      <c r="A13" s="128"/>
      <c r="B13" s="131">
        <v>4</v>
      </c>
      <c r="C13" s="127" t="s">
        <v>68</v>
      </c>
      <c r="D13" s="122" t="s">
        <v>69</v>
      </c>
      <c r="E13" s="122" t="s">
        <v>63</v>
      </c>
      <c r="F13" s="121"/>
    </row>
    <row r="14" spans="1:6" ht="15" customHeight="1">
      <c r="A14" s="128"/>
      <c r="B14" s="131"/>
      <c r="C14" s="127"/>
      <c r="D14" s="122"/>
      <c r="E14" s="122"/>
      <c r="F14" s="121"/>
    </row>
    <row r="15" spans="1:6" ht="12.75" customHeight="1">
      <c r="A15" s="128"/>
      <c r="B15" s="131">
        <v>5</v>
      </c>
      <c r="C15" s="127" t="s">
        <v>70</v>
      </c>
      <c r="D15" s="122">
        <v>1983</v>
      </c>
      <c r="E15" s="122" t="s">
        <v>71</v>
      </c>
      <c r="F15" s="121"/>
    </row>
    <row r="16" spans="1:6" ht="15" customHeight="1">
      <c r="A16" s="128"/>
      <c r="B16" s="131"/>
      <c r="C16" s="127"/>
      <c r="D16" s="122"/>
      <c r="E16" s="122"/>
      <c r="F16" s="121"/>
    </row>
    <row r="17" spans="1:6" ht="12.75" customHeight="1">
      <c r="A17" s="128"/>
      <c r="B17" s="131">
        <v>6</v>
      </c>
      <c r="C17" s="132" t="s">
        <v>72</v>
      </c>
      <c r="D17" s="122" t="s">
        <v>73</v>
      </c>
      <c r="E17" s="122" t="s">
        <v>74</v>
      </c>
      <c r="F17" s="121"/>
    </row>
    <row r="18" spans="1:6" ht="15" customHeight="1">
      <c r="A18" s="128"/>
      <c r="B18" s="131"/>
      <c r="C18" s="127"/>
      <c r="D18" s="122"/>
      <c r="E18" s="122"/>
      <c r="F18" s="121"/>
    </row>
    <row r="19" spans="1:6" ht="12.75" customHeight="1">
      <c r="A19" s="128"/>
      <c r="B19" s="129">
        <v>7</v>
      </c>
      <c r="C19" s="130" t="s">
        <v>75</v>
      </c>
      <c r="D19" s="122" t="s">
        <v>76</v>
      </c>
      <c r="E19" s="122" t="s">
        <v>77</v>
      </c>
      <c r="F19" s="121"/>
    </row>
    <row r="20" spans="1:6" ht="15" customHeight="1">
      <c r="A20" s="128"/>
      <c r="B20" s="129"/>
      <c r="C20" s="130"/>
      <c r="D20" s="122"/>
      <c r="E20" s="122"/>
      <c r="F20" s="121"/>
    </row>
    <row r="21" spans="1:6" ht="12.75" customHeight="1">
      <c r="A21" s="128"/>
      <c r="B21" s="131">
        <v>8</v>
      </c>
      <c r="C21" s="132" t="s">
        <v>78</v>
      </c>
      <c r="D21" s="122" t="s">
        <v>79</v>
      </c>
      <c r="E21" s="122" t="s">
        <v>63</v>
      </c>
      <c r="F21" s="121"/>
    </row>
    <row r="22" spans="1:6" ht="15" customHeight="1">
      <c r="A22" s="128"/>
      <c r="B22" s="131"/>
      <c r="C22" s="127"/>
      <c r="D22" s="122"/>
      <c r="E22" s="122"/>
      <c r="F22" s="121"/>
    </row>
    <row r="23" spans="1:6" ht="12.75" customHeight="1">
      <c r="A23" s="128"/>
      <c r="B23" s="131">
        <v>9</v>
      </c>
      <c r="C23" s="127" t="s">
        <v>80</v>
      </c>
      <c r="D23" s="122" t="s">
        <v>81</v>
      </c>
      <c r="E23" s="122" t="s">
        <v>82</v>
      </c>
      <c r="F23" s="121"/>
    </row>
    <row r="24" spans="1:6" ht="15" customHeight="1">
      <c r="A24" s="128"/>
      <c r="B24" s="131"/>
      <c r="C24" s="127"/>
      <c r="D24" s="122"/>
      <c r="E24" s="122"/>
      <c r="F24" s="121"/>
    </row>
    <row r="25" spans="1:6" ht="12.75" customHeight="1">
      <c r="A25" s="128"/>
      <c r="B25" s="131">
        <v>10</v>
      </c>
      <c r="C25" s="127" t="s">
        <v>83</v>
      </c>
      <c r="D25" s="122" t="s">
        <v>84</v>
      </c>
      <c r="E25" s="122" t="s">
        <v>77</v>
      </c>
      <c r="F25" s="121"/>
    </row>
    <row r="26" spans="1:6" ht="15" customHeight="1">
      <c r="A26" s="128"/>
      <c r="B26" s="131"/>
      <c r="C26" s="127"/>
      <c r="D26" s="122"/>
      <c r="E26" s="122"/>
      <c r="F26" s="121"/>
    </row>
    <row r="27" spans="1:6" ht="12.75" customHeight="1">
      <c r="A27" s="128"/>
      <c r="B27" s="131">
        <v>11</v>
      </c>
      <c r="C27" s="132" t="s">
        <v>85</v>
      </c>
      <c r="D27" s="122">
        <v>1992</v>
      </c>
      <c r="E27" s="122" t="s">
        <v>86</v>
      </c>
      <c r="F27" s="121"/>
    </row>
    <row r="28" spans="1:6" ht="15" customHeight="1">
      <c r="A28" s="128"/>
      <c r="B28" s="131"/>
      <c r="C28" s="127"/>
      <c r="D28" s="122"/>
      <c r="E28" s="122"/>
      <c r="F28" s="121"/>
    </row>
    <row r="29" spans="1:6" ht="15.75" customHeight="1">
      <c r="A29" s="128"/>
      <c r="B29" s="131">
        <v>12</v>
      </c>
      <c r="C29" s="143" t="s">
        <v>87</v>
      </c>
      <c r="D29" s="122" t="s">
        <v>81</v>
      </c>
      <c r="E29" s="122" t="s">
        <v>77</v>
      </c>
      <c r="F29" s="121"/>
    </row>
    <row r="30" spans="1:6" ht="15" customHeight="1">
      <c r="A30" s="128"/>
      <c r="B30" s="131"/>
      <c r="C30" s="143"/>
      <c r="D30" s="122"/>
      <c r="E30" s="122"/>
      <c r="F30" s="121"/>
    </row>
    <row r="31" spans="1:6" ht="12.75" customHeight="1">
      <c r="A31" s="128"/>
      <c r="B31" s="131">
        <v>13</v>
      </c>
      <c r="C31" s="127" t="s">
        <v>88</v>
      </c>
      <c r="D31" s="122">
        <v>1983</v>
      </c>
      <c r="E31" s="122" t="s">
        <v>89</v>
      </c>
      <c r="F31" s="121"/>
    </row>
    <row r="32" spans="1:6" ht="15" customHeight="1">
      <c r="A32" s="128"/>
      <c r="B32" s="131"/>
      <c r="C32" s="127"/>
      <c r="D32" s="122"/>
      <c r="E32" s="122"/>
      <c r="F32" s="121"/>
    </row>
    <row r="33" spans="1:6" ht="12.75" customHeight="1">
      <c r="A33" s="128"/>
      <c r="B33" s="131">
        <v>14</v>
      </c>
      <c r="C33" s="127" t="s">
        <v>90</v>
      </c>
      <c r="D33" s="122">
        <v>1990</v>
      </c>
      <c r="E33" s="122" t="s">
        <v>89</v>
      </c>
      <c r="F33" s="121"/>
    </row>
    <row r="34" spans="1:6" ht="15" customHeight="1">
      <c r="A34" s="128"/>
      <c r="B34" s="131"/>
      <c r="C34" s="127"/>
      <c r="D34" s="122"/>
      <c r="E34" s="122"/>
      <c r="F34" s="121"/>
    </row>
    <row r="35" spans="1:6" ht="12.75" customHeight="1">
      <c r="A35" s="128"/>
      <c r="B35" s="131">
        <v>15</v>
      </c>
      <c r="C35" s="127" t="s">
        <v>91</v>
      </c>
      <c r="D35" s="122" t="s">
        <v>92</v>
      </c>
      <c r="E35" s="122" t="s">
        <v>63</v>
      </c>
      <c r="F35" s="121"/>
    </row>
    <row r="36" spans="1:6" ht="15" customHeight="1">
      <c r="A36" s="128"/>
      <c r="B36" s="131"/>
      <c r="C36" s="127"/>
      <c r="D36" s="122"/>
      <c r="E36" s="122"/>
      <c r="F36" s="121"/>
    </row>
    <row r="37" spans="1:6" ht="15.75" customHeight="1">
      <c r="A37" s="128"/>
      <c r="B37" s="131">
        <v>16</v>
      </c>
      <c r="C37" s="127" t="s">
        <v>93</v>
      </c>
      <c r="D37" s="122">
        <v>1992</v>
      </c>
      <c r="E37" s="122" t="s">
        <v>94</v>
      </c>
      <c r="F37" s="121"/>
    </row>
    <row r="38" spans="1:6" ht="13.15" customHeight="1">
      <c r="A38" s="128"/>
      <c r="B38" s="131"/>
      <c r="C38" s="127"/>
      <c r="D38" s="122"/>
      <c r="E38" s="122"/>
      <c r="F38" s="121"/>
    </row>
    <row r="39" spans="1:6" ht="13.15" customHeight="1">
      <c r="A39" s="128"/>
      <c r="B39" s="131">
        <v>17</v>
      </c>
      <c r="C39" s="127" t="s">
        <v>95</v>
      </c>
      <c r="D39" s="122">
        <v>1996</v>
      </c>
      <c r="E39" s="122" t="s">
        <v>96</v>
      </c>
      <c r="F39" s="121"/>
    </row>
    <row r="40" spans="1:6" ht="13.15" customHeight="1">
      <c r="A40" s="128"/>
      <c r="B40" s="131"/>
      <c r="C40" s="127"/>
      <c r="D40" s="122"/>
      <c r="E40" s="122"/>
      <c r="F40" s="121"/>
    </row>
    <row r="41" spans="1:6" ht="13.15" customHeight="1">
      <c r="A41" s="128"/>
      <c r="B41" s="131">
        <v>18</v>
      </c>
      <c r="C41" s="127" t="s">
        <v>97</v>
      </c>
      <c r="D41" s="122" t="s">
        <v>98</v>
      </c>
      <c r="E41" s="122" t="s">
        <v>82</v>
      </c>
      <c r="F41" s="121"/>
    </row>
    <row r="42" spans="1:6" ht="13.15" customHeight="1">
      <c r="A42" s="128"/>
      <c r="B42" s="131"/>
      <c r="C42" s="127"/>
      <c r="D42" s="122"/>
      <c r="E42" s="122"/>
      <c r="F42" s="121"/>
    </row>
    <row r="43" spans="1:6" ht="13.15" customHeight="1">
      <c r="A43" s="128"/>
      <c r="B43" s="140">
        <v>19</v>
      </c>
      <c r="C43" s="139"/>
      <c r="D43" s="137"/>
      <c r="E43" s="141"/>
      <c r="F43" s="121"/>
    </row>
    <row r="44" spans="1:6" ht="13.15" customHeight="1">
      <c r="A44" s="128"/>
      <c r="B44" s="140" t="s">
        <v>42</v>
      </c>
      <c r="C44" s="139"/>
      <c r="D44" s="137"/>
      <c r="E44" s="141"/>
      <c r="F44" s="121"/>
    </row>
    <row r="45" spans="1:6" ht="13.15" customHeight="1">
      <c r="A45" s="128"/>
      <c r="B45" s="138">
        <v>20</v>
      </c>
      <c r="C45" s="139"/>
      <c r="D45" s="137"/>
      <c r="E45" s="141"/>
      <c r="F45" s="121"/>
    </row>
    <row r="46" spans="1:6" ht="13.15" customHeight="1">
      <c r="A46" s="128"/>
      <c r="B46" s="138" t="s">
        <v>43</v>
      </c>
      <c r="C46" s="139"/>
      <c r="D46" s="137"/>
      <c r="E46" s="141"/>
      <c r="F46" s="121"/>
    </row>
    <row r="47" spans="1:6" ht="13.15" customHeight="1">
      <c r="A47" s="128"/>
      <c r="B47" s="140">
        <v>21</v>
      </c>
      <c r="C47" s="139"/>
      <c r="D47" s="137"/>
      <c r="E47" s="141"/>
      <c r="F47" s="121"/>
    </row>
    <row r="48" spans="1:6" ht="13.15" customHeight="1">
      <c r="A48" s="128"/>
      <c r="B48" s="140" t="s">
        <v>44</v>
      </c>
      <c r="C48" s="139"/>
      <c r="D48" s="137"/>
      <c r="E48" s="141"/>
      <c r="F48" s="121"/>
    </row>
    <row r="49" spans="1:6" ht="13.15" customHeight="1">
      <c r="A49" s="128"/>
      <c r="B49" s="140">
        <v>22</v>
      </c>
      <c r="C49" s="139"/>
      <c r="D49" s="137"/>
      <c r="E49" s="141"/>
      <c r="F49" s="121"/>
    </row>
    <row r="50" spans="1:6" ht="13.15" customHeight="1">
      <c r="A50" s="128"/>
      <c r="B50" s="140" t="s">
        <v>45</v>
      </c>
      <c r="C50" s="139"/>
      <c r="D50" s="137"/>
      <c r="E50" s="141"/>
      <c r="F50" s="121"/>
    </row>
    <row r="51" spans="1:6" ht="13.15" customHeight="1">
      <c r="A51" s="128"/>
      <c r="B51" s="140">
        <v>23</v>
      </c>
      <c r="C51" s="139"/>
      <c r="D51" s="137"/>
      <c r="E51" s="141"/>
      <c r="F51" s="121"/>
    </row>
    <row r="52" spans="1:6" ht="13.15" customHeight="1">
      <c r="A52" s="128"/>
      <c r="B52" s="140" t="s">
        <v>46</v>
      </c>
      <c r="C52" s="139"/>
      <c r="D52" s="137"/>
      <c r="E52" s="141"/>
      <c r="F52" s="121"/>
    </row>
    <row r="53" spans="1:6" ht="13.15" customHeight="1">
      <c r="A53" s="128"/>
      <c r="B53" s="140">
        <v>24</v>
      </c>
      <c r="C53" s="139"/>
      <c r="D53" s="137"/>
      <c r="E53" s="141"/>
      <c r="F53" s="121"/>
    </row>
    <row r="54" spans="1:6" ht="13.15" customHeight="1">
      <c r="A54" s="128"/>
      <c r="B54" s="140" t="s">
        <v>47</v>
      </c>
      <c r="C54" s="139"/>
      <c r="D54" s="137"/>
      <c r="E54" s="141"/>
      <c r="F54" s="121"/>
    </row>
    <row r="55" spans="1:6" ht="13.15" customHeight="1">
      <c r="A55" s="128"/>
      <c r="B55" s="140">
        <v>25</v>
      </c>
      <c r="C55" s="139"/>
      <c r="D55" s="137"/>
      <c r="E55" s="141"/>
      <c r="F55" s="121"/>
    </row>
    <row r="56" spans="1:6" ht="13.15" customHeight="1">
      <c r="A56" s="128"/>
      <c r="B56" s="140" t="s">
        <v>48</v>
      </c>
      <c r="C56" s="139"/>
      <c r="D56" s="137"/>
      <c r="E56" s="141"/>
      <c r="F56" s="121"/>
    </row>
    <row r="57" spans="1:6" ht="13.15" customHeight="1">
      <c r="A57" s="128"/>
      <c r="B57" s="140">
        <v>26</v>
      </c>
      <c r="C57" s="139"/>
      <c r="D57" s="137"/>
      <c r="E57" s="141"/>
      <c r="F57" s="121"/>
    </row>
    <row r="58" spans="1:6" ht="13.15" customHeight="1">
      <c r="A58" s="128"/>
      <c r="B58" s="140" t="s">
        <v>49</v>
      </c>
      <c r="C58" s="139"/>
      <c r="D58" s="137"/>
      <c r="E58" s="141"/>
      <c r="F58" s="121"/>
    </row>
    <row r="59" spans="1:6" ht="13.15" customHeight="1">
      <c r="A59" s="128"/>
      <c r="B59" s="140">
        <v>27</v>
      </c>
      <c r="C59" s="139"/>
      <c r="D59" s="137"/>
      <c r="E59" s="141"/>
      <c r="F59" s="121"/>
    </row>
    <row r="60" spans="1:6" ht="13.15" customHeight="1">
      <c r="A60" s="128"/>
      <c r="B60" s="140" t="s">
        <v>50</v>
      </c>
      <c r="C60" s="139"/>
      <c r="D60" s="137"/>
      <c r="E60" s="141"/>
      <c r="F60" s="121"/>
    </row>
    <row r="61" spans="1:6" ht="13.15" customHeight="1">
      <c r="A61" s="128"/>
      <c r="B61" s="140">
        <v>28</v>
      </c>
      <c r="C61" s="139"/>
      <c r="D61" s="137"/>
      <c r="E61" s="141"/>
      <c r="F61" s="121"/>
    </row>
    <row r="62" spans="1:6" ht="13.15" customHeight="1">
      <c r="A62" s="128"/>
      <c r="B62" s="140" t="s">
        <v>51</v>
      </c>
      <c r="C62" s="139"/>
      <c r="D62" s="137"/>
      <c r="E62" s="141"/>
      <c r="F62" s="121"/>
    </row>
    <row r="63" spans="1:6" ht="13.15" customHeight="1">
      <c r="A63" s="128"/>
      <c r="B63" s="140">
        <v>29</v>
      </c>
      <c r="C63" s="139"/>
      <c r="D63" s="137"/>
      <c r="E63" s="141"/>
      <c r="F63" s="121"/>
    </row>
    <row r="64" spans="1:6" ht="13.15" customHeight="1">
      <c r="A64" s="128"/>
      <c r="B64" s="140" t="s">
        <v>52</v>
      </c>
      <c r="C64" s="139"/>
      <c r="D64" s="137"/>
      <c r="E64" s="141"/>
      <c r="F64" s="121"/>
    </row>
    <row r="65" spans="1:6" ht="13.15" customHeight="1">
      <c r="A65" s="128"/>
      <c r="B65" s="140">
        <v>30</v>
      </c>
      <c r="C65" s="139"/>
      <c r="D65" s="137"/>
      <c r="E65" s="141"/>
      <c r="F65" s="121"/>
    </row>
    <row r="66" spans="1:6" ht="13.15" customHeight="1">
      <c r="A66" s="128"/>
      <c r="B66" s="140" t="s">
        <v>53</v>
      </c>
      <c r="C66" s="139"/>
      <c r="D66" s="137"/>
      <c r="E66" s="141"/>
      <c r="F66" s="121"/>
    </row>
    <row r="67" spans="1:6" ht="12.75" customHeight="1">
      <c r="A67" s="128"/>
      <c r="B67" s="140">
        <v>31</v>
      </c>
      <c r="C67" s="139"/>
      <c r="D67" s="137"/>
      <c r="E67" s="141"/>
      <c r="F67" s="121"/>
    </row>
    <row r="68" spans="1:6" ht="12.75" customHeight="1">
      <c r="A68" s="128"/>
      <c r="B68" s="140" t="s">
        <v>54</v>
      </c>
      <c r="C68" s="139"/>
      <c r="D68" s="137"/>
      <c r="E68" s="141"/>
      <c r="F68" s="121"/>
    </row>
    <row r="69" spans="1:6" ht="12.75" customHeight="1">
      <c r="A69" s="128"/>
      <c r="B69" s="140">
        <v>32</v>
      </c>
      <c r="C69" s="139"/>
      <c r="D69" s="137"/>
      <c r="E69" s="141"/>
      <c r="F69" s="121"/>
    </row>
    <row r="70" spans="1:6" ht="12.75" customHeight="1" thickBot="1">
      <c r="A70" s="128"/>
      <c r="B70" s="144" t="s">
        <v>55</v>
      </c>
      <c r="C70" s="145"/>
      <c r="D70" s="142"/>
      <c r="E70" s="146"/>
      <c r="F70" s="121"/>
    </row>
    <row r="71" spans="1:6">
      <c r="E71" s="37"/>
    </row>
    <row r="72" spans="1:6">
      <c r="E72" s="37"/>
    </row>
    <row r="73" spans="1:6">
      <c r="E73" s="37"/>
    </row>
    <row r="74" spans="1:6">
      <c r="E74" s="37"/>
    </row>
    <row r="75" spans="1:6">
      <c r="E75" s="37"/>
    </row>
    <row r="76" spans="1:6">
      <c r="E76" s="37"/>
    </row>
    <row r="77" spans="1:6">
      <c r="E77" s="37"/>
    </row>
    <row r="78" spans="1:6">
      <c r="E78" s="37"/>
    </row>
    <row r="79" spans="1:6">
      <c r="E79" s="37"/>
    </row>
    <row r="80" spans="1:6">
      <c r="E80" s="37"/>
    </row>
    <row r="81" spans="5:5">
      <c r="E81" s="37"/>
    </row>
    <row r="82" spans="5:5">
      <c r="E82" s="37"/>
    </row>
    <row r="83" spans="5:5">
      <c r="E83" s="37"/>
    </row>
    <row r="84" spans="5:5">
      <c r="E84" s="37"/>
    </row>
  </sheetData>
  <mergeCells count="202">
    <mergeCell ref="E59:E60"/>
    <mergeCell ref="E61:E62"/>
    <mergeCell ref="B63:B64"/>
    <mergeCell ref="C63:C64"/>
    <mergeCell ref="E63:E64"/>
    <mergeCell ref="B69:B70"/>
    <mergeCell ref="C69:C70"/>
    <mergeCell ref="E69:E70"/>
    <mergeCell ref="B65:B66"/>
    <mergeCell ref="C65:C66"/>
    <mergeCell ref="E65:E66"/>
    <mergeCell ref="B67:B68"/>
    <mergeCell ref="C67:C68"/>
    <mergeCell ref="E67:E68"/>
    <mergeCell ref="E49:E50"/>
    <mergeCell ref="B51:B52"/>
    <mergeCell ref="C51:C52"/>
    <mergeCell ref="E51:E52"/>
    <mergeCell ref="E53:E54"/>
    <mergeCell ref="B55:B56"/>
    <mergeCell ref="C55:C56"/>
    <mergeCell ref="E55:E56"/>
    <mergeCell ref="E57:E58"/>
    <mergeCell ref="E33:E34"/>
    <mergeCell ref="B35:B36"/>
    <mergeCell ref="C35:C36"/>
    <mergeCell ref="E35:E36"/>
    <mergeCell ref="B37:B38"/>
    <mergeCell ref="C37:C38"/>
    <mergeCell ref="E37:E38"/>
    <mergeCell ref="B39:B40"/>
    <mergeCell ref="C39:C40"/>
    <mergeCell ref="E39:E40"/>
    <mergeCell ref="E25:E26"/>
    <mergeCell ref="B27:B28"/>
    <mergeCell ref="C27:C28"/>
    <mergeCell ref="E27:E28"/>
    <mergeCell ref="B29:B30"/>
    <mergeCell ref="C29:C30"/>
    <mergeCell ref="E29:E30"/>
    <mergeCell ref="B31:B32"/>
    <mergeCell ref="C31:C32"/>
    <mergeCell ref="E31:E32"/>
    <mergeCell ref="D29:D30"/>
    <mergeCell ref="F69:F70"/>
    <mergeCell ref="F33:F34"/>
    <mergeCell ref="F63:F64"/>
    <mergeCell ref="F65:F66"/>
    <mergeCell ref="F55:F56"/>
    <mergeCell ref="F57:F58"/>
    <mergeCell ref="F59:F60"/>
    <mergeCell ref="F49:F50"/>
    <mergeCell ref="F51:F52"/>
    <mergeCell ref="F53:F54"/>
    <mergeCell ref="F67:F68"/>
    <mergeCell ref="F43:F44"/>
    <mergeCell ref="F45:F46"/>
    <mergeCell ref="F39:F40"/>
    <mergeCell ref="F61:F62"/>
    <mergeCell ref="F47:F48"/>
    <mergeCell ref="A69:A70"/>
    <mergeCell ref="D69:D70"/>
    <mergeCell ref="A61:A62"/>
    <mergeCell ref="A65:A66"/>
    <mergeCell ref="D65:D66"/>
    <mergeCell ref="A67:A68"/>
    <mergeCell ref="A63:A64"/>
    <mergeCell ref="D63:D64"/>
    <mergeCell ref="B61:B62"/>
    <mergeCell ref="C61:C62"/>
    <mergeCell ref="D61:D62"/>
    <mergeCell ref="D67:D68"/>
    <mergeCell ref="A51:A52"/>
    <mergeCell ref="D51:D52"/>
    <mergeCell ref="A49:A50"/>
    <mergeCell ref="D49:D50"/>
    <mergeCell ref="B49:B50"/>
    <mergeCell ref="C49:C50"/>
    <mergeCell ref="A59:A60"/>
    <mergeCell ref="D59:D60"/>
    <mergeCell ref="A53:A54"/>
    <mergeCell ref="A57:A58"/>
    <mergeCell ref="D57:D58"/>
    <mergeCell ref="A55:A56"/>
    <mergeCell ref="D55:D56"/>
    <mergeCell ref="B53:B54"/>
    <mergeCell ref="C53:C54"/>
    <mergeCell ref="B57:B58"/>
    <mergeCell ref="D53:D54"/>
    <mergeCell ref="C57:C58"/>
    <mergeCell ref="B59:B60"/>
    <mergeCell ref="C59:C60"/>
    <mergeCell ref="A35:A36"/>
    <mergeCell ref="A37:A38"/>
    <mergeCell ref="A39:A40"/>
    <mergeCell ref="A41:A42"/>
    <mergeCell ref="D41:D42"/>
    <mergeCell ref="F41:F42"/>
    <mergeCell ref="D39:D40"/>
    <mergeCell ref="A47:A48"/>
    <mergeCell ref="D47:D48"/>
    <mergeCell ref="A45:A46"/>
    <mergeCell ref="D45:D46"/>
    <mergeCell ref="B45:B46"/>
    <mergeCell ref="C45:C46"/>
    <mergeCell ref="D37:D38"/>
    <mergeCell ref="B41:B42"/>
    <mergeCell ref="C41:C42"/>
    <mergeCell ref="E41:E42"/>
    <mergeCell ref="B43:B44"/>
    <mergeCell ref="C43:C44"/>
    <mergeCell ref="E43:E44"/>
    <mergeCell ref="E45:E46"/>
    <mergeCell ref="B47:B48"/>
    <mergeCell ref="C47:C48"/>
    <mergeCell ref="E47:E48"/>
    <mergeCell ref="B5:B6"/>
    <mergeCell ref="C5:C6"/>
    <mergeCell ref="D5:D6"/>
    <mergeCell ref="E5:E6"/>
    <mergeCell ref="F13:F14"/>
    <mergeCell ref="D31:D32"/>
    <mergeCell ref="D33:D34"/>
    <mergeCell ref="A43:A44"/>
    <mergeCell ref="D43:D44"/>
    <mergeCell ref="F17:F18"/>
    <mergeCell ref="F21:F22"/>
    <mergeCell ref="F19:F20"/>
    <mergeCell ref="A11:A12"/>
    <mergeCell ref="A5:A6"/>
    <mergeCell ref="F15:F16"/>
    <mergeCell ref="F29:F30"/>
    <mergeCell ref="F5:F6"/>
    <mergeCell ref="F7:F8"/>
    <mergeCell ref="F9:F10"/>
    <mergeCell ref="F11:F12"/>
    <mergeCell ref="E7:E8"/>
    <mergeCell ref="B9:B10"/>
    <mergeCell ref="C9:C10"/>
    <mergeCell ref="E9:E10"/>
    <mergeCell ref="B15:B16"/>
    <mergeCell ref="C15:C16"/>
    <mergeCell ref="A7:A8"/>
    <mergeCell ref="D7:D8"/>
    <mergeCell ref="D9:D10"/>
    <mergeCell ref="A9:A10"/>
    <mergeCell ref="B7:B8"/>
    <mergeCell ref="C7:C8"/>
    <mergeCell ref="F37:F38"/>
    <mergeCell ref="D35:D36"/>
    <mergeCell ref="F35:F36"/>
    <mergeCell ref="E11:E12"/>
    <mergeCell ref="B13:B14"/>
    <mergeCell ref="C13:C14"/>
    <mergeCell ref="E13:E14"/>
    <mergeCell ref="E15:E16"/>
    <mergeCell ref="B17:B18"/>
    <mergeCell ref="C17:C18"/>
    <mergeCell ref="E17:E18"/>
    <mergeCell ref="E19:E20"/>
    <mergeCell ref="B21:B22"/>
    <mergeCell ref="C21:C22"/>
    <mergeCell ref="E21:E22"/>
    <mergeCell ref="B25:B26"/>
    <mergeCell ref="A33:A34"/>
    <mergeCell ref="A27:A28"/>
    <mergeCell ref="A29:A30"/>
    <mergeCell ref="A31:A32"/>
    <mergeCell ref="A21:A22"/>
    <mergeCell ref="D21:D22"/>
    <mergeCell ref="A25:A26"/>
    <mergeCell ref="A23:A24"/>
    <mergeCell ref="D25:D26"/>
    <mergeCell ref="B23:B24"/>
    <mergeCell ref="D23:D24"/>
    <mergeCell ref="C25:C26"/>
    <mergeCell ref="B33:B34"/>
    <mergeCell ref="C33:C34"/>
    <mergeCell ref="F31:F32"/>
    <mergeCell ref="D27:D28"/>
    <mergeCell ref="F27:F28"/>
    <mergeCell ref="A1:F1"/>
    <mergeCell ref="A2:F2"/>
    <mergeCell ref="A3:F3"/>
    <mergeCell ref="A4:F4"/>
    <mergeCell ref="F23:F24"/>
    <mergeCell ref="F25:F26"/>
    <mergeCell ref="C23:C24"/>
    <mergeCell ref="E23:E24"/>
    <mergeCell ref="A17:A18"/>
    <mergeCell ref="A19:A20"/>
    <mergeCell ref="D19:D20"/>
    <mergeCell ref="D17:D18"/>
    <mergeCell ref="B19:B20"/>
    <mergeCell ref="C19:C20"/>
    <mergeCell ref="A13:A14"/>
    <mergeCell ref="D13:D14"/>
    <mergeCell ref="D11:D12"/>
    <mergeCell ref="A15:A16"/>
    <mergeCell ref="D15:D16"/>
    <mergeCell ref="B11:B12"/>
    <mergeCell ref="C11:C12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1"/>
  <sheetViews>
    <sheetView workbookViewId="0">
      <selection sqref="A1:K21"/>
    </sheetView>
  </sheetViews>
  <sheetFormatPr defaultRowHeight="12.75"/>
  <cols>
    <col min="1" max="1" width="6.140625" customWidth="1"/>
    <col min="2" max="2" width="6.42578125" customWidth="1"/>
    <col min="3" max="3" width="8.5703125" customWidth="1"/>
    <col min="4" max="4" width="24.42578125" customWidth="1"/>
    <col min="5" max="5" width="11" customWidth="1"/>
    <col min="6" max="6" width="13.42578125" customWidth="1"/>
    <col min="7" max="7" width="25.28515625" customWidth="1"/>
    <col min="10" max="10" width="9.42578125" customWidth="1"/>
    <col min="11" max="11" width="19.7109375" customWidth="1"/>
  </cols>
  <sheetData>
    <row r="1" spans="1:11" ht="18">
      <c r="A1" s="148" t="s">
        <v>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33" customHeight="1">
      <c r="A2" s="148" t="str">
        <f>HYPERLINK([1]реквизиты!$A$2)</f>
        <v>World Cup stage “Memorial A. Kharlampiev” (M&amp;W, M combat sambo)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 ht="30" customHeight="1">
      <c r="A3" s="150" t="str">
        <f>HYPERLINK(пр.взв.!A4)</f>
        <v>Weight category &gt;100M кg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</row>
    <row r="4" spans="1:11" ht="30.75" hidden="1" customHeight="1" thickBot="1">
      <c r="A4" s="152" t="s">
        <v>60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5" spans="1:11" ht="26.25" hidden="1" thickBot="1">
      <c r="A5" s="49" t="s">
        <v>10</v>
      </c>
      <c r="B5" s="50" t="s">
        <v>2</v>
      </c>
      <c r="C5" s="51" t="s">
        <v>11</v>
      </c>
      <c r="D5" s="50" t="s">
        <v>3</v>
      </c>
      <c r="E5" s="52" t="s">
        <v>4</v>
      </c>
      <c r="F5" s="48" t="s">
        <v>12</v>
      </c>
      <c r="G5" s="53" t="s">
        <v>37</v>
      </c>
      <c r="H5" s="53" t="s">
        <v>15</v>
      </c>
      <c r="I5" s="53" t="s">
        <v>16</v>
      </c>
      <c r="J5" s="51" t="s">
        <v>38</v>
      </c>
      <c r="K5" s="53" t="s">
        <v>17</v>
      </c>
    </row>
    <row r="6" spans="1:11" ht="20.100000000000001" hidden="1" customHeight="1">
      <c r="A6" s="166"/>
      <c r="B6" s="157">
        <f>пр.хода!$M$8</f>
        <v>0</v>
      </c>
      <c r="C6" s="169" t="s">
        <v>18</v>
      </c>
      <c r="D6" s="161" t="e">
        <f>VLOOKUP(B6,пр.взв.!B7:E70,2,FALSE)</f>
        <v>#N/A</v>
      </c>
      <c r="E6" s="163" t="e">
        <f>VLOOKUP(B6,пр.взв.!B7:E70,3,FALSE)</f>
        <v>#N/A</v>
      </c>
      <c r="F6" s="163" t="e">
        <f>VLOOKUP(B6,пр.взв.!B7:E70,4,FALSE)</f>
        <v>#N/A</v>
      </c>
      <c r="G6" s="155"/>
      <c r="H6" s="153"/>
      <c r="I6" s="155"/>
      <c r="J6" s="153"/>
      <c r="K6" s="54" t="s">
        <v>19</v>
      </c>
    </row>
    <row r="7" spans="1:11" ht="20.100000000000001" hidden="1" customHeight="1" thickBot="1">
      <c r="A7" s="167"/>
      <c r="B7" s="158"/>
      <c r="C7" s="170"/>
      <c r="D7" s="162"/>
      <c r="E7" s="164"/>
      <c r="F7" s="164"/>
      <c r="G7" s="156"/>
      <c r="H7" s="154"/>
      <c r="I7" s="156"/>
      <c r="J7" s="154"/>
      <c r="K7" s="55" t="s">
        <v>20</v>
      </c>
    </row>
    <row r="8" spans="1:11" ht="20.100000000000001" hidden="1" customHeight="1">
      <c r="A8" s="167"/>
      <c r="B8" s="157">
        <f>пр.хода!$M$12</f>
        <v>0</v>
      </c>
      <c r="C8" s="159" t="s">
        <v>21</v>
      </c>
      <c r="D8" s="161" t="e">
        <f>VLOOKUP(B8,пр.взв.!B7:E70,2,FALSE)</f>
        <v>#N/A</v>
      </c>
      <c r="E8" s="163" t="e">
        <f>VLOOKUP(B8,пр.взв.!B7:E70,3,FALSE)</f>
        <v>#N/A</v>
      </c>
      <c r="F8" s="163" t="e">
        <f>VLOOKUP(B8,пр.взв.!B7:E70,4,FALSE)</f>
        <v>#N/A</v>
      </c>
      <c r="G8" s="171"/>
      <c r="H8" s="153"/>
      <c r="I8" s="155"/>
      <c r="J8" s="153"/>
      <c r="K8" s="55" t="s">
        <v>22</v>
      </c>
    </row>
    <row r="9" spans="1:11" ht="20.100000000000001" hidden="1" customHeight="1" thickBot="1">
      <c r="A9" s="168"/>
      <c r="B9" s="158"/>
      <c r="C9" s="160"/>
      <c r="D9" s="162"/>
      <c r="E9" s="164"/>
      <c r="F9" s="164"/>
      <c r="G9" s="156"/>
      <c r="H9" s="154"/>
      <c r="I9" s="156"/>
      <c r="J9" s="154"/>
      <c r="K9" s="56"/>
    </row>
    <row r="10" spans="1:11" hidden="1">
      <c r="A10" s="57"/>
      <c r="B10" s="57"/>
      <c r="C10" s="58"/>
      <c r="D10" s="57"/>
      <c r="E10" s="59"/>
      <c r="F10" s="67"/>
      <c r="G10" s="57"/>
      <c r="H10" s="57"/>
      <c r="I10" s="57"/>
      <c r="J10" s="57"/>
      <c r="K10" s="57"/>
    </row>
    <row r="11" spans="1:11" ht="15.75" hidden="1">
      <c r="A11" s="61"/>
      <c r="B11" s="62"/>
      <c r="C11" s="63"/>
      <c r="D11" s="63"/>
      <c r="E11" s="63"/>
      <c r="F11" s="64"/>
      <c r="G11" s="62"/>
      <c r="H11" s="62"/>
      <c r="I11" s="65"/>
      <c r="J11" s="66"/>
      <c r="K11" s="57"/>
    </row>
    <row r="12" spans="1:11" ht="16.5" thickBot="1">
      <c r="A12" s="165" t="s">
        <v>23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</row>
    <row r="13" spans="1:11" ht="26.25" thickBot="1">
      <c r="A13" s="60" t="s">
        <v>10</v>
      </c>
      <c r="B13" s="50" t="s">
        <v>2</v>
      </c>
      <c r="C13" s="51" t="s">
        <v>11</v>
      </c>
      <c r="D13" s="50" t="s">
        <v>3</v>
      </c>
      <c r="E13" s="52" t="s">
        <v>4</v>
      </c>
      <c r="F13" s="48" t="s">
        <v>12</v>
      </c>
      <c r="G13" s="53" t="s">
        <v>37</v>
      </c>
      <c r="H13" s="53" t="s">
        <v>15</v>
      </c>
      <c r="I13" s="53" t="s">
        <v>16</v>
      </c>
      <c r="J13" s="51" t="s">
        <v>38</v>
      </c>
      <c r="K13" s="53" t="s">
        <v>17</v>
      </c>
    </row>
    <row r="14" spans="1:11" ht="20.100000000000001" customHeight="1">
      <c r="A14" s="166"/>
      <c r="B14" s="157">
        <f>пр.хода!$M$25</f>
        <v>1</v>
      </c>
      <c r="C14" s="169" t="s">
        <v>18</v>
      </c>
      <c r="D14" s="161" t="str">
        <f>VLOOKUP(B14,пр.взв.!B7:E70,2,FALSE)</f>
        <v>OSIPENKO ARTEM</v>
      </c>
      <c r="E14" s="163" t="str">
        <f>VLOOKUP(B14,пр.взв.!B7:E70,3,FALSE)</f>
        <v>1988 dvms</v>
      </c>
      <c r="F14" s="163" t="str">
        <f>VLOOKUP(B14,пр.взв.!B7:E70,4,FALSE)</f>
        <v>RUS</v>
      </c>
      <c r="G14" s="155"/>
      <c r="H14" s="153"/>
      <c r="I14" s="155"/>
      <c r="J14" s="153"/>
      <c r="K14" s="54" t="s">
        <v>19</v>
      </c>
    </row>
    <row r="15" spans="1:11" ht="20.100000000000001" customHeight="1" thickBot="1">
      <c r="A15" s="167"/>
      <c r="B15" s="158"/>
      <c r="C15" s="170"/>
      <c r="D15" s="162"/>
      <c r="E15" s="164"/>
      <c r="F15" s="164"/>
      <c r="G15" s="156"/>
      <c r="H15" s="154"/>
      <c r="I15" s="156"/>
      <c r="J15" s="154"/>
      <c r="K15" s="55" t="s">
        <v>20</v>
      </c>
    </row>
    <row r="16" spans="1:11" ht="20.100000000000001" customHeight="1">
      <c r="A16" s="167"/>
      <c r="B16" s="157">
        <f>пр.хода!$M$59</f>
        <v>6</v>
      </c>
      <c r="C16" s="159" t="s">
        <v>21</v>
      </c>
      <c r="D16" s="161" t="str">
        <f>VLOOKUP(B16,пр.взв.!B7:E70,2,FALSE)</f>
        <v>RYBAK YURY</v>
      </c>
      <c r="E16" s="163" t="str">
        <f>VLOOKUP(B16,пр.взв.!B7:E70,3,FALSE)</f>
        <v>1979 dvms</v>
      </c>
      <c r="F16" s="163" t="str">
        <f>VLOOKUP(B16,пр.взв.!B7:E70,4,FALSE)</f>
        <v>BLR</v>
      </c>
      <c r="G16" s="171"/>
      <c r="H16" s="153"/>
      <c r="I16" s="155"/>
      <c r="J16" s="153"/>
      <c r="K16" s="55" t="s">
        <v>22</v>
      </c>
    </row>
    <row r="17" spans="1:11" ht="20.100000000000001" customHeight="1" thickBot="1">
      <c r="A17" s="168"/>
      <c r="B17" s="158"/>
      <c r="C17" s="160"/>
      <c r="D17" s="162"/>
      <c r="E17" s="164"/>
      <c r="F17" s="164"/>
      <c r="G17" s="156"/>
      <c r="H17" s="154"/>
      <c r="I17" s="156"/>
      <c r="J17" s="154"/>
      <c r="K17" s="56"/>
    </row>
    <row r="18" spans="1:11" ht="21.75" customHeight="1"/>
    <row r="19" spans="1:11" ht="21.75" customHeight="1">
      <c r="A19" s="31" t="str">
        <f>[1]реквизиты!$A$8</f>
        <v>Chief referee</v>
      </c>
      <c r="B19" s="32"/>
      <c r="C19" s="32"/>
      <c r="D19" s="32"/>
      <c r="E19" s="15"/>
      <c r="F19" s="99"/>
      <c r="H19" s="147" t="str">
        <f>[1]реквизиты!$G$8</f>
        <v>R. Baboyan</v>
      </c>
      <c r="I19" s="147"/>
      <c r="J19" s="147"/>
      <c r="K19" t="str">
        <f>[1]реквизиты!$G$9</f>
        <v>/RUS/</v>
      </c>
    </row>
    <row r="20" spans="1:11" ht="16.5" customHeight="1">
      <c r="A20" s="32"/>
      <c r="B20" s="32"/>
      <c r="C20" s="32"/>
      <c r="D20" s="32"/>
      <c r="E20" s="15"/>
      <c r="F20" s="100"/>
      <c r="G20" s="15"/>
      <c r="H20" s="101"/>
    </row>
    <row r="21" spans="1:11" ht="24" customHeight="1">
      <c r="A21" s="31" t="str">
        <f>[1]реквизиты!$A$10</f>
        <v>Chief  secretary</v>
      </c>
      <c r="C21" s="15"/>
      <c r="D21" s="15"/>
      <c r="E21" s="15"/>
      <c r="F21" s="15"/>
      <c r="H21" s="147" t="str">
        <f>[1]реквизиты!$G$10</f>
        <v>A. Drokov</v>
      </c>
      <c r="I21" s="147"/>
      <c r="J21" s="147"/>
      <c r="K21" t="str">
        <f>[1]реквизиты!$G$11</f>
        <v>/RUS/</v>
      </c>
    </row>
  </sheetData>
  <mergeCells count="45">
    <mergeCell ref="A1:K1"/>
    <mergeCell ref="A6:A9"/>
    <mergeCell ref="B6:B7"/>
    <mergeCell ref="C6:C7"/>
    <mergeCell ref="D6:D7"/>
    <mergeCell ref="I8:I9"/>
    <mergeCell ref="E6:E7"/>
    <mergeCell ref="F6:F7"/>
    <mergeCell ref="G6:G7"/>
    <mergeCell ref="H6:H7"/>
    <mergeCell ref="I6:I7"/>
    <mergeCell ref="J6:J7"/>
    <mergeCell ref="B8:B9"/>
    <mergeCell ref="C8:C9"/>
    <mergeCell ref="D8:D9"/>
    <mergeCell ref="E8:E9"/>
    <mergeCell ref="F8:F9"/>
    <mergeCell ref="G8:G9"/>
    <mergeCell ref="H8:H9"/>
    <mergeCell ref="J8:J9"/>
    <mergeCell ref="G16:G17"/>
    <mergeCell ref="H16:H17"/>
    <mergeCell ref="I16:I17"/>
    <mergeCell ref="J16:J17"/>
    <mergeCell ref="E14:E15"/>
    <mergeCell ref="F14:F15"/>
    <mergeCell ref="G14:G15"/>
    <mergeCell ref="H14:H15"/>
    <mergeCell ref="E16:E17"/>
    <mergeCell ref="H21:J21"/>
    <mergeCell ref="A2:K2"/>
    <mergeCell ref="A3:K3"/>
    <mergeCell ref="A4:K4"/>
    <mergeCell ref="J14:J15"/>
    <mergeCell ref="I14:I15"/>
    <mergeCell ref="B16:B17"/>
    <mergeCell ref="C16:C17"/>
    <mergeCell ref="D16:D17"/>
    <mergeCell ref="F16:F17"/>
    <mergeCell ref="H19:J19"/>
    <mergeCell ref="A12:K12"/>
    <mergeCell ref="A14:A17"/>
    <mergeCell ref="B14:B15"/>
    <mergeCell ref="C14:C15"/>
    <mergeCell ref="D14:D15"/>
  </mergeCells>
  <phoneticPr fontId="10" type="noConversion"/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34"/>
  </sheetPr>
  <dimension ref="A1:U59"/>
  <sheetViews>
    <sheetView workbookViewId="0">
      <selection activeCell="A2" sqref="A2:G2"/>
    </sheetView>
  </sheetViews>
  <sheetFormatPr defaultRowHeight="12.75"/>
  <cols>
    <col min="1" max="1" width="4.7109375" customWidth="1"/>
    <col min="2" max="2" width="16" customWidth="1"/>
    <col min="3" max="3" width="7.28515625" customWidth="1"/>
    <col min="4" max="4" width="14.5703125" customWidth="1"/>
    <col min="5" max="5" width="17.42578125" customWidth="1"/>
    <col min="6" max="6" width="17.140625" customWidth="1"/>
    <col min="7" max="7" width="19.28515625" customWidth="1"/>
    <col min="8" max="8" width="4.7109375" customWidth="1"/>
    <col min="9" max="9" width="16" customWidth="1"/>
    <col min="10" max="10" width="7.28515625" customWidth="1"/>
    <col min="11" max="11" width="14.5703125" customWidth="1"/>
    <col min="12" max="17" width="17.5703125" customWidth="1"/>
  </cols>
  <sheetData>
    <row r="1" spans="1:21" ht="36" customHeight="1">
      <c r="A1" s="174" t="str">
        <f>пр.хода!M1</f>
        <v>World Cup stage “Memorial A. Kharlampiev” (M&amp;W, M combat sambo)</v>
      </c>
      <c r="B1" s="174"/>
      <c r="C1" s="174"/>
      <c r="D1" s="174"/>
      <c r="E1" s="174"/>
      <c r="F1" s="174"/>
      <c r="G1" s="174"/>
      <c r="H1" s="174" t="str">
        <f>A1</f>
        <v>World Cup stage “Memorial A. Kharlampiev” (M&amp;W, M combat sambo)</v>
      </c>
      <c r="I1" s="174"/>
      <c r="J1" s="174"/>
      <c r="K1" s="174"/>
      <c r="L1" s="174"/>
      <c r="M1" s="174"/>
      <c r="N1" s="174"/>
      <c r="O1" s="43"/>
      <c r="P1" s="43"/>
      <c r="Q1" s="43"/>
      <c r="R1" s="43"/>
      <c r="S1" s="43"/>
      <c r="T1" s="43"/>
      <c r="U1" s="43"/>
    </row>
    <row r="2" spans="1:21" ht="28.5" customHeight="1">
      <c r="A2" s="125" t="str">
        <f>пр.хода!M2</f>
        <v xml:space="preserve">24 - 27 March 2014            Moscow (Russia)     </v>
      </c>
      <c r="B2" s="125"/>
      <c r="C2" s="125"/>
      <c r="D2" s="125"/>
      <c r="E2" s="125"/>
      <c r="F2" s="125"/>
      <c r="G2" s="125"/>
      <c r="H2" s="125" t="str">
        <f>A2</f>
        <v xml:space="preserve">24 - 27 March 2014            Moscow (Russia)     </v>
      </c>
      <c r="I2" s="125"/>
      <c r="J2" s="125"/>
      <c r="K2" s="125"/>
      <c r="L2" s="125"/>
      <c r="M2" s="125"/>
      <c r="N2" s="125"/>
      <c r="O2" s="44"/>
      <c r="P2" s="44"/>
      <c r="Q2" s="44"/>
      <c r="R2" s="44"/>
      <c r="S2" s="44"/>
      <c r="T2" s="44"/>
      <c r="U2" s="44"/>
    </row>
    <row r="3" spans="1:21" ht="15.6" customHeight="1">
      <c r="A3" s="172" t="str">
        <f>HYPERLINK(пр.взв.!A4)</f>
        <v>Weight category &gt;100M кg</v>
      </c>
      <c r="B3" s="165"/>
      <c r="C3" s="165"/>
      <c r="D3" s="165"/>
      <c r="E3" s="165"/>
      <c r="F3" s="165"/>
      <c r="G3" s="165"/>
      <c r="H3" s="172" t="str">
        <f>HYPERLINK(пр.взв.!A4)</f>
        <v>Weight category &gt;100M кg</v>
      </c>
      <c r="I3" s="165"/>
      <c r="J3" s="165"/>
      <c r="K3" s="165"/>
      <c r="L3" s="165"/>
      <c r="M3" s="165"/>
      <c r="N3" s="165"/>
      <c r="O3" s="42"/>
      <c r="P3" s="42"/>
      <c r="Q3" s="42"/>
      <c r="R3" s="42"/>
      <c r="S3" s="42"/>
      <c r="T3" s="42"/>
      <c r="U3" s="42"/>
    </row>
    <row r="4" spans="1:21" ht="10.5" customHeight="1" thickBot="1">
      <c r="A4" s="173"/>
      <c r="B4" s="173"/>
    </row>
    <row r="5" spans="1:21" ht="12.75" customHeight="1">
      <c r="A5" s="181">
        <v>1</v>
      </c>
      <c r="B5" s="175" t="str">
        <f>VLOOKUP(A5,пр.взв.!B7:C70,2,FALSE)</f>
        <v>OSIPENKO ARTEM</v>
      </c>
      <c r="C5" s="183" t="str">
        <f>VLOOKUP(B5,пр.взв.!C7:D70,2,FALSE)</f>
        <v>1988 dvms</v>
      </c>
      <c r="D5" s="185" t="str">
        <f>VLOOKUP(A5,пр.взв.!B7:E70,4,FALSE)</f>
        <v>RUS</v>
      </c>
      <c r="G5" s="19"/>
      <c r="H5" s="179">
        <v>2</v>
      </c>
      <c r="I5" s="175" t="str">
        <f>VLOOKUP(H5,пр.взв.!B7:C70,2,FALSE)</f>
        <v>KHORPYAKOV OLEG</v>
      </c>
      <c r="J5" s="177" t="str">
        <f>VLOOKUP(H5,пр.взв.!B7:E70,3,FALSE)</f>
        <v>1977 msic</v>
      </c>
      <c r="K5" s="177" t="str">
        <f>VLOOKUP(H5,пр.взв.!B7:E70,4,FALSE)</f>
        <v>RUS</v>
      </c>
      <c r="N5" s="19"/>
    </row>
    <row r="6" spans="1:21" ht="15.75">
      <c r="A6" s="182"/>
      <c r="B6" s="176"/>
      <c r="C6" s="184"/>
      <c r="D6" s="186"/>
      <c r="E6" s="2"/>
      <c r="F6" s="2"/>
      <c r="G6" s="12"/>
      <c r="H6" s="180"/>
      <c r="I6" s="176"/>
      <c r="J6" s="178"/>
      <c r="K6" s="178"/>
      <c r="L6" s="2"/>
      <c r="M6" s="2"/>
      <c r="N6" s="12"/>
    </row>
    <row r="7" spans="1:21" ht="15.75">
      <c r="A7" s="182">
        <v>17</v>
      </c>
      <c r="B7" s="178" t="str">
        <f>VLOOKUP(A7,пр.взв.!B9:C70,2,FALSE)</f>
        <v>CHIMPOESH RUSLAN</v>
      </c>
      <c r="C7" s="186">
        <f>VLOOKUP(B7,пр.взв.!C9:D70,2,FALSE)</f>
        <v>1996</v>
      </c>
      <c r="D7" s="190" t="str">
        <f>VLOOKUP(A7,пр.взв.!B7:E70,4,FALSE)</f>
        <v>MDA</v>
      </c>
      <c r="E7" s="4"/>
      <c r="F7" s="2"/>
      <c r="G7" s="2"/>
      <c r="H7" s="192">
        <v>18</v>
      </c>
      <c r="I7" s="178" t="str">
        <f>VLOOKUP(H7,пр.взв.!B9:C70,2,FALSE)</f>
        <v>MUSA SULEIMAN</v>
      </c>
      <c r="J7" s="187" t="str">
        <f>VLOOKUP(H7,пр.взв.!B9:E70,3,FALSE)</f>
        <v>1984 cms</v>
      </c>
      <c r="K7" s="178" t="str">
        <f>VLOOKUP(H7,пр.взв.!B9:E70,4,FALSE)</f>
        <v>KGZ</v>
      </c>
      <c r="L7" s="4"/>
      <c r="M7" s="2"/>
      <c r="N7" s="2"/>
    </row>
    <row r="8" spans="1:21" ht="16.5" thickBot="1">
      <c r="A8" s="189"/>
      <c r="B8" s="176"/>
      <c r="C8" s="184"/>
      <c r="D8" s="191"/>
      <c r="E8" s="5"/>
      <c r="F8" s="9"/>
      <c r="G8" s="2"/>
      <c r="H8" s="180"/>
      <c r="I8" s="176"/>
      <c r="J8" s="188"/>
      <c r="K8" s="176"/>
      <c r="L8" s="5"/>
      <c r="M8" s="9"/>
      <c r="N8" s="2"/>
    </row>
    <row r="9" spans="1:21" ht="15.75">
      <c r="A9" s="181">
        <v>9</v>
      </c>
      <c r="B9" s="175" t="str">
        <f>VLOOKUP(A9,пр.взв.!B11:C70,2,FALSE)</f>
        <v>BEKBALAEV AIBEK</v>
      </c>
      <c r="C9" s="183" t="str">
        <f>VLOOKUP(B9,пр.взв.!C11:D70,2,FALSE)</f>
        <v>1989 ms</v>
      </c>
      <c r="D9" s="185" t="str">
        <f>VLOOKUP(A9,пр.взв.!B7:E70,4,FALSE)</f>
        <v>KGZ</v>
      </c>
      <c r="E9" s="5"/>
      <c r="F9" s="6"/>
      <c r="G9" s="2"/>
      <c r="H9" s="179">
        <v>10</v>
      </c>
      <c r="I9" s="175" t="str">
        <f>VLOOKUP(H9,пр.взв.!B11:C70,2,FALSE)</f>
        <v>RAKHMATULLOEV UMED</v>
      </c>
      <c r="J9" s="175" t="str">
        <f>VLOOKUP(H9,пр.взв.!B11:E70,3,FALSE)</f>
        <v>1992 ms</v>
      </c>
      <c r="K9" s="175" t="str">
        <f>VLOOKUP(H9,пр.взв.!B11:E70,4,FALSE)</f>
        <v>TJK</v>
      </c>
      <c r="L9" s="5"/>
      <c r="M9" s="6"/>
      <c r="N9" s="2"/>
    </row>
    <row r="10" spans="1:21" ht="15.75">
      <c r="A10" s="182"/>
      <c r="B10" s="176"/>
      <c r="C10" s="184"/>
      <c r="D10" s="186"/>
      <c r="E10" s="10"/>
      <c r="F10" s="7"/>
      <c r="G10" s="2"/>
      <c r="H10" s="180"/>
      <c r="I10" s="176"/>
      <c r="J10" s="176"/>
      <c r="K10" s="176"/>
      <c r="L10" s="10"/>
      <c r="M10" s="7"/>
      <c r="N10" s="2"/>
    </row>
    <row r="11" spans="1:21" ht="15.75">
      <c r="A11" s="182">
        <v>25</v>
      </c>
      <c r="B11" s="178">
        <f>VLOOKUP(A11,пр.взв.!B13:C70,2,FALSE)</f>
        <v>0</v>
      </c>
      <c r="C11" s="186" t="e">
        <f>VLOOKUP(B11,пр.взв.!C13:D70,2,FALSE)</f>
        <v>#N/A</v>
      </c>
      <c r="D11" s="190">
        <f>VLOOKUP(A11,пр.взв.!B7:E70,4,FALSE)</f>
        <v>0</v>
      </c>
      <c r="E11" s="3"/>
      <c r="F11" s="7"/>
      <c r="G11" s="2"/>
      <c r="H11" s="192">
        <v>26</v>
      </c>
      <c r="I11" s="178">
        <f>VLOOKUP(H11,пр.взв.!B13:C70,2,FALSE)</f>
        <v>0</v>
      </c>
      <c r="J11" s="178">
        <f>VLOOKUP(H11,пр.взв.!B13:E70,3,FALSE)</f>
        <v>0</v>
      </c>
      <c r="K11" s="178">
        <f>VLOOKUP(H11,пр.взв.!B13:E70,4,FALSE)</f>
        <v>0</v>
      </c>
      <c r="L11" s="3"/>
      <c r="M11" s="7"/>
      <c r="N11" s="2"/>
    </row>
    <row r="12" spans="1:21" ht="16.5" thickBot="1">
      <c r="A12" s="189"/>
      <c r="B12" s="176"/>
      <c r="C12" s="184"/>
      <c r="D12" s="191"/>
      <c r="E12" s="2"/>
      <c r="F12" s="7"/>
      <c r="G12" s="9"/>
      <c r="H12" s="180"/>
      <c r="I12" s="176"/>
      <c r="J12" s="176"/>
      <c r="K12" s="176"/>
      <c r="L12" s="2"/>
      <c r="M12" s="7"/>
      <c r="N12" s="9"/>
    </row>
    <row r="13" spans="1:21" ht="15.75">
      <c r="A13" s="181">
        <v>5</v>
      </c>
      <c r="B13" s="175" t="str">
        <f>VLOOKUP(A13,пр.взв.!B15:C70,2,FALSE)</f>
        <v>HAAPA-AHO HEIKKI</v>
      </c>
      <c r="C13" s="183">
        <f>VLOOKUP(B13,пр.взв.!C15:D70,2,FALSE)</f>
        <v>1983</v>
      </c>
      <c r="D13" s="185" t="str">
        <f>VLOOKUP(A13,пр.взв.!B7:E70,4,FALSE)</f>
        <v>FIN</v>
      </c>
      <c r="E13" s="2"/>
      <c r="F13" s="7"/>
      <c r="G13" s="13"/>
      <c r="H13" s="179">
        <v>6</v>
      </c>
      <c r="I13" s="175" t="str">
        <f>VLOOKUP(H13,пр.взв.!B15:C70,2,FALSE)</f>
        <v>RYBAK YURY</v>
      </c>
      <c r="J13" s="175" t="str">
        <f>VLOOKUP(H13,пр.взв.!B15:E70,3,FALSE)</f>
        <v>1979 dvms</v>
      </c>
      <c r="K13" s="175" t="str">
        <f>VLOOKUP(H13,пр.взв.!B15:E70,4,FALSE)</f>
        <v>BLR</v>
      </c>
      <c r="L13" s="2"/>
      <c r="M13" s="7"/>
      <c r="N13" s="13"/>
    </row>
    <row r="14" spans="1:21" ht="15.75">
      <c r="A14" s="182"/>
      <c r="B14" s="176"/>
      <c r="C14" s="184"/>
      <c r="D14" s="186"/>
      <c r="E14" s="8"/>
      <c r="F14" s="7"/>
      <c r="G14" s="2"/>
      <c r="H14" s="180"/>
      <c r="I14" s="176"/>
      <c r="J14" s="176"/>
      <c r="K14" s="176"/>
      <c r="L14" s="8"/>
      <c r="M14" s="7"/>
      <c r="N14" s="2"/>
    </row>
    <row r="15" spans="1:21" ht="15.75">
      <c r="A15" s="182">
        <v>21</v>
      </c>
      <c r="B15" s="178">
        <f>VLOOKUP(A15,пр.взв.!B17:C70,2,FALSE)</f>
        <v>0</v>
      </c>
      <c r="C15" s="186" t="e">
        <f>VLOOKUP(B15,пр.взв.!C17:D70,2,FALSE)</f>
        <v>#N/A</v>
      </c>
      <c r="D15" s="190">
        <f>VLOOKUP(A15,пр.взв.!B7:E70,4,FALSE)</f>
        <v>0</v>
      </c>
      <c r="E15" s="4"/>
      <c r="F15" s="7"/>
      <c r="G15" s="2"/>
      <c r="H15" s="192">
        <v>22</v>
      </c>
      <c r="I15" s="178">
        <f>VLOOKUP(H15,пр.взв.!B17:C70,2,FALSE)</f>
        <v>0</v>
      </c>
      <c r="J15" s="178">
        <f>VLOOKUP(H15,пр.взв.!B17:E70,3,FALSE)</f>
        <v>0</v>
      </c>
      <c r="K15" s="178">
        <f>VLOOKUP(H15,пр.взв.!B17:E70,4,FALSE)</f>
        <v>0</v>
      </c>
      <c r="L15" s="4"/>
      <c r="M15" s="7"/>
      <c r="N15" s="2"/>
    </row>
    <row r="16" spans="1:21" ht="16.5" thickBot="1">
      <c r="A16" s="189"/>
      <c r="B16" s="176"/>
      <c r="C16" s="184"/>
      <c r="D16" s="191"/>
      <c r="E16" s="5"/>
      <c r="F16" s="11"/>
      <c r="G16" s="2"/>
      <c r="H16" s="180"/>
      <c r="I16" s="176"/>
      <c r="J16" s="176"/>
      <c r="K16" s="176"/>
      <c r="L16" s="5"/>
      <c r="M16" s="11"/>
      <c r="N16" s="2"/>
    </row>
    <row r="17" spans="1:14" ht="15.75">
      <c r="A17" s="181">
        <v>13</v>
      </c>
      <c r="B17" s="175" t="str">
        <f>VLOOKUP(A17,пр.взв.!B19:C70,2,FALSE)</f>
        <v>LEE SANG SOO</v>
      </c>
      <c r="C17" s="183">
        <f>VLOOKUP(B17,пр.взв.!C19:D70,2,FALSE)</f>
        <v>1983</v>
      </c>
      <c r="D17" s="185" t="str">
        <f>VLOOKUP(A17,пр.взв.!B7:E68,4,FALSE)</f>
        <v>KOR</v>
      </c>
      <c r="E17" s="5"/>
      <c r="F17" s="2"/>
      <c r="G17" s="2"/>
      <c r="H17" s="179">
        <v>14</v>
      </c>
      <c r="I17" s="175" t="str">
        <f>VLOOKUP(H17,пр.взв.!B19:C70,2,FALSE)</f>
        <v>CHO EUN SAEM</v>
      </c>
      <c r="J17" s="175">
        <f>VLOOKUP(H17,пр.взв.!B19:E70,3,FALSE)</f>
        <v>1990</v>
      </c>
      <c r="K17" s="175" t="str">
        <f>VLOOKUP(H17,пр.взв.!B19:E70,4,FALSE)</f>
        <v>KOR</v>
      </c>
      <c r="L17" s="5"/>
      <c r="M17" s="2"/>
      <c r="N17" s="2"/>
    </row>
    <row r="18" spans="1:14" ht="15.75">
      <c r="A18" s="182"/>
      <c r="B18" s="176"/>
      <c r="C18" s="184"/>
      <c r="D18" s="186"/>
      <c r="E18" s="10"/>
      <c r="F18" s="2"/>
      <c r="G18" s="2"/>
      <c r="H18" s="180"/>
      <c r="I18" s="176"/>
      <c r="J18" s="176"/>
      <c r="K18" s="176"/>
      <c r="L18" s="10"/>
      <c r="M18" s="2"/>
      <c r="N18" s="2"/>
    </row>
    <row r="19" spans="1:14" ht="15.75">
      <c r="A19" s="182">
        <v>29</v>
      </c>
      <c r="B19" s="178">
        <f>VLOOKUP(A19,пр.взв.!B21:C72,2,FALSE)</f>
        <v>0</v>
      </c>
      <c r="C19" s="186" t="e">
        <f>VLOOKUP(B19,пр.взв.!C21:D72,2,FALSE)</f>
        <v>#N/A</v>
      </c>
      <c r="D19" s="190">
        <f>VLOOKUP(A19,пр.взв.!B7:E70,4,FALSE)</f>
        <v>0</v>
      </c>
      <c r="E19" s="3"/>
      <c r="F19" s="2"/>
      <c r="G19" s="2"/>
      <c r="H19" s="192">
        <v>30</v>
      </c>
      <c r="I19" s="178">
        <f>VLOOKUP(H19,пр.взв.!B21:C72,2,FALSE)</f>
        <v>0</v>
      </c>
      <c r="J19" s="178">
        <f>VLOOKUP(H19,пр.взв.!B21:E72,3,FALSE)</f>
        <v>0</v>
      </c>
      <c r="K19" s="178">
        <f>VLOOKUP(H19,пр.взв.!B21:E72,4,FALSE)</f>
        <v>0</v>
      </c>
      <c r="L19" s="3"/>
      <c r="M19" s="2"/>
      <c r="N19" s="2"/>
    </row>
    <row r="20" spans="1:14" ht="16.5" thickBot="1">
      <c r="A20" s="189"/>
      <c r="B20" s="176"/>
      <c r="C20" s="184"/>
      <c r="D20" s="191"/>
      <c r="E20" s="2"/>
      <c r="F20" s="2"/>
      <c r="G20" s="34"/>
      <c r="H20" s="180"/>
      <c r="I20" s="176"/>
      <c r="J20" s="176"/>
      <c r="K20" s="176"/>
      <c r="L20" s="2"/>
      <c r="M20" s="2"/>
      <c r="N20" s="34"/>
    </row>
    <row r="21" spans="1:14" ht="15.75">
      <c r="A21" s="181">
        <v>3</v>
      </c>
      <c r="B21" s="175" t="str">
        <f>VLOOKUP(A21,пр.взв.!B7:C70,2,FALSE)</f>
        <v>SAFARBAYEV VASIF</v>
      </c>
      <c r="C21" s="183">
        <f>VLOOKUP(B21,пр.взв.!C7:D70,2,FALSE)</f>
        <v>1985</v>
      </c>
      <c r="D21" s="185" t="str">
        <f>VLOOKUP(A21,пр.взв.!B7:E70,4,FALSE)</f>
        <v>AZE</v>
      </c>
      <c r="E21" s="2"/>
      <c r="F21" s="2"/>
      <c r="G21" s="2"/>
      <c r="H21" s="179">
        <v>4</v>
      </c>
      <c r="I21" s="175" t="str">
        <f>VLOOKUP(H21,пр.взв.!B7:C70,2,FALSE)</f>
        <v>SHIRYAEV MAKSIM</v>
      </c>
      <c r="J21" s="175" t="str">
        <f>VLOOKUP(H21,пр.взв.!B7:E70,3,FALSE)</f>
        <v>1988 msic</v>
      </c>
      <c r="K21" s="175" t="str">
        <f>VLOOKUP(H21,пр.взв.!B7:E70,4,FALSE)</f>
        <v>RUS</v>
      </c>
      <c r="L21" s="2"/>
      <c r="M21" s="2"/>
      <c r="N21" s="2"/>
    </row>
    <row r="22" spans="1:14" ht="15.75">
      <c r="A22" s="182"/>
      <c r="B22" s="176"/>
      <c r="C22" s="184"/>
      <c r="D22" s="186"/>
      <c r="E22" s="8"/>
      <c r="F22" s="2"/>
      <c r="G22" s="2"/>
      <c r="H22" s="180"/>
      <c r="I22" s="176"/>
      <c r="J22" s="176"/>
      <c r="K22" s="176"/>
      <c r="L22" s="8"/>
      <c r="M22" s="2"/>
      <c r="N22" s="2"/>
    </row>
    <row r="23" spans="1:14" ht="15.75">
      <c r="A23" s="182">
        <v>19</v>
      </c>
      <c r="B23" s="178">
        <f>VLOOKUP(A23,пр.взв.!B25:C76,2,FALSE)</f>
        <v>0</v>
      </c>
      <c r="C23" s="186" t="e">
        <f>VLOOKUP(B23,пр.взв.!C25:D76,2,FALSE)</f>
        <v>#N/A</v>
      </c>
      <c r="D23" s="190">
        <f>VLOOKUP(A23,пр.взв.!B7:E70,4,FALSE)</f>
        <v>0</v>
      </c>
      <c r="E23" s="4"/>
      <c r="F23" s="2"/>
      <c r="G23" s="2"/>
      <c r="H23" s="192">
        <v>20</v>
      </c>
      <c r="I23" s="178">
        <f>VLOOKUP(H23,пр.взв.!B25:C76,2,FALSE)</f>
        <v>0</v>
      </c>
      <c r="J23" s="178">
        <f>VLOOKUP(H23,пр.взв.!B25:E76,3,FALSE)</f>
        <v>0</v>
      </c>
      <c r="K23" s="178">
        <f>VLOOKUP(H23,пр.взв.!B25:E76,4,FALSE)</f>
        <v>0</v>
      </c>
      <c r="L23" s="4"/>
      <c r="M23" s="2"/>
      <c r="N23" s="2"/>
    </row>
    <row r="24" spans="1:14" ht="16.5" thickBot="1">
      <c r="A24" s="189"/>
      <c r="B24" s="176"/>
      <c r="C24" s="184"/>
      <c r="D24" s="191"/>
      <c r="E24" s="5"/>
      <c r="F24" s="9"/>
      <c r="G24" s="2"/>
      <c r="H24" s="180"/>
      <c r="I24" s="176"/>
      <c r="J24" s="176"/>
      <c r="K24" s="176"/>
      <c r="L24" s="5"/>
      <c r="M24" s="9"/>
      <c r="N24" s="2"/>
    </row>
    <row r="25" spans="1:14" ht="15.75">
      <c r="A25" s="181">
        <v>11</v>
      </c>
      <c r="B25" s="175" t="str">
        <f>VLOOKUP(A25,пр.взв.!B27:C78,2,FALSE)</f>
        <v>NIKIFORENKO ARTUR</v>
      </c>
      <c r="C25" s="183">
        <f>VLOOKUP(B25,пр.взв.!C27:D78,2,FALSE)</f>
        <v>1992</v>
      </c>
      <c r="D25" s="185" t="str">
        <f>VLOOKUP(A25,пр.взв.!B7:E70,4,FALSE)</f>
        <v>LAT</v>
      </c>
      <c r="E25" s="5"/>
      <c r="F25" s="6"/>
      <c r="G25" s="2"/>
      <c r="H25" s="179">
        <v>12</v>
      </c>
      <c r="I25" s="175" t="str">
        <f>VLOOKUP(H25,пр.взв.!B27:C78,2,FALSE)</f>
        <v>BACHABEKOV AMINCHON</v>
      </c>
      <c r="J25" s="175" t="str">
        <f>VLOOKUP(H25,пр.взв.!B27:E78,3,FALSE)</f>
        <v>1989 ms</v>
      </c>
      <c r="K25" s="175" t="str">
        <f>VLOOKUP(H25,пр.взв.!B27:E78,4,FALSE)</f>
        <v>TJK</v>
      </c>
      <c r="L25" s="5"/>
      <c r="M25" s="6"/>
      <c r="N25" s="2"/>
    </row>
    <row r="26" spans="1:14" ht="15.75">
      <c r="A26" s="182"/>
      <c r="B26" s="176"/>
      <c r="C26" s="184"/>
      <c r="D26" s="186"/>
      <c r="E26" s="10"/>
      <c r="F26" s="7"/>
      <c r="G26" s="2"/>
      <c r="H26" s="180"/>
      <c r="I26" s="176"/>
      <c r="J26" s="176"/>
      <c r="K26" s="176"/>
      <c r="L26" s="10"/>
      <c r="M26" s="7"/>
      <c r="N26" s="2"/>
    </row>
    <row r="27" spans="1:14" ht="15.75">
      <c r="A27" s="182">
        <v>27</v>
      </c>
      <c r="B27" s="178">
        <f>VLOOKUP(A27,пр.взв.!B29:C80,2,FALSE)</f>
        <v>0</v>
      </c>
      <c r="C27" s="186" t="e">
        <f>VLOOKUP(B27,пр.взв.!C29:D80,2,FALSE)</f>
        <v>#N/A</v>
      </c>
      <c r="D27" s="190">
        <f>VLOOKUP(A27,пр.взв.!B7:E70,4,FALSE)</f>
        <v>0</v>
      </c>
      <c r="E27" s="3"/>
      <c r="F27" s="7"/>
      <c r="G27" s="2"/>
      <c r="H27" s="192">
        <v>28</v>
      </c>
      <c r="I27" s="178">
        <f>VLOOKUP(H27,пр.взв.!B29:C80,2,FALSE)</f>
        <v>0</v>
      </c>
      <c r="J27" s="178">
        <f>VLOOKUP(H27,пр.взв.!B29:E80,3,FALSE)</f>
        <v>0</v>
      </c>
      <c r="K27" s="178">
        <f>VLOOKUP(H27,пр.взв.!B29:E80,4,FALSE)</f>
        <v>0</v>
      </c>
      <c r="L27" s="3"/>
      <c r="M27" s="7"/>
      <c r="N27" s="2"/>
    </row>
    <row r="28" spans="1:14" ht="16.5" thickBot="1">
      <c r="A28" s="189"/>
      <c r="B28" s="176"/>
      <c r="C28" s="184"/>
      <c r="D28" s="191"/>
      <c r="E28" s="2"/>
      <c r="F28" s="7"/>
      <c r="G28" s="2"/>
      <c r="H28" s="180"/>
      <c r="I28" s="176"/>
      <c r="J28" s="176"/>
      <c r="K28" s="176"/>
      <c r="L28" s="2"/>
      <c r="M28" s="7"/>
      <c r="N28" s="2"/>
    </row>
    <row r="29" spans="1:14" ht="15.75">
      <c r="A29" s="181">
        <v>7</v>
      </c>
      <c r="B29" s="175" t="str">
        <f>VLOOKUP(A29,пр.взв.!B7:C70,2,FALSE)</f>
        <v>KHUSENOV AKHTAM</v>
      </c>
      <c r="C29" s="183" t="str">
        <f>VLOOKUP(B29,пр.взв.!C7:D70,2,FALSE)</f>
        <v>1983 ms</v>
      </c>
      <c r="D29" s="185" t="str">
        <f>VLOOKUP(A29,пр.взв.!B7:E70,4,FALSE)</f>
        <v>TJK</v>
      </c>
      <c r="E29" s="2"/>
      <c r="F29" s="7"/>
      <c r="G29" s="36"/>
      <c r="H29" s="179">
        <v>8</v>
      </c>
      <c r="I29" s="175" t="str">
        <f>VLOOKUP(H29,пр.взв.!B7:C70,2,FALSE)</f>
        <v>RATKO KONSTANTIN</v>
      </c>
      <c r="J29" s="175" t="str">
        <f>VLOOKUP(H29,пр.взв.!B7:E70,3,FALSE)</f>
        <v>1985 msic</v>
      </c>
      <c r="K29" s="175" t="str">
        <f>VLOOKUP(H29,пр.взв.!B7:E70,4,FALSE)</f>
        <v>RUS</v>
      </c>
      <c r="L29" s="2"/>
      <c r="M29" s="7"/>
      <c r="N29" s="36"/>
    </row>
    <row r="30" spans="1:14" ht="15.75">
      <c r="A30" s="182"/>
      <c r="B30" s="176"/>
      <c r="C30" s="184"/>
      <c r="D30" s="186"/>
      <c r="E30" s="8"/>
      <c r="F30" s="7"/>
      <c r="G30" s="2"/>
      <c r="H30" s="180"/>
      <c r="I30" s="176"/>
      <c r="J30" s="176"/>
      <c r="K30" s="176"/>
      <c r="L30" s="8"/>
      <c r="M30" s="7"/>
      <c r="N30" s="2"/>
    </row>
    <row r="31" spans="1:14" ht="15.75">
      <c r="A31" s="182">
        <v>23</v>
      </c>
      <c r="B31" s="178">
        <f>VLOOKUP(A31,пр.взв.!B33:C84,2,FALSE)</f>
        <v>0</v>
      </c>
      <c r="C31" s="186" t="e">
        <f>VLOOKUP(B31,пр.взв.!C33:D84,2,FALSE)</f>
        <v>#N/A</v>
      </c>
      <c r="D31" s="190">
        <f>VLOOKUP(A31,пр.взв.!B7:E70,4,FALSE)</f>
        <v>0</v>
      </c>
      <c r="E31" s="4"/>
      <c r="F31" s="7"/>
      <c r="G31" s="2"/>
      <c r="H31" s="192">
        <v>24</v>
      </c>
      <c r="I31" s="178">
        <f>VLOOKUP(H31,пр.взв.!B33:C84,2,FALSE)</f>
        <v>0</v>
      </c>
      <c r="J31" s="178">
        <f>VLOOKUP(H31,пр.взв.!B33:E84,3,FALSE)</f>
        <v>0</v>
      </c>
      <c r="K31" s="178">
        <f>VLOOKUP(H31,пр.взв.!B33:E84,4,FALSE)</f>
        <v>0</v>
      </c>
      <c r="L31" s="4"/>
      <c r="M31" s="7"/>
      <c r="N31" s="2"/>
    </row>
    <row r="32" spans="1:14" ht="16.5" thickBot="1">
      <c r="A32" s="189"/>
      <c r="B32" s="176"/>
      <c r="C32" s="184"/>
      <c r="D32" s="191"/>
      <c r="E32" s="5"/>
      <c r="F32" s="11"/>
      <c r="G32" s="2"/>
      <c r="H32" s="180"/>
      <c r="I32" s="176"/>
      <c r="J32" s="176"/>
      <c r="K32" s="176"/>
      <c r="L32" s="5"/>
      <c r="M32" s="11"/>
      <c r="N32" s="2"/>
    </row>
    <row r="33" spans="1:16" ht="15.75">
      <c r="A33" s="181">
        <v>15</v>
      </c>
      <c r="B33" s="175" t="str">
        <f>VLOOKUP(A33,пр.взв.!B35:C86,2,FALSE)</f>
        <v>NAZMUDINOV MAGOMED</v>
      </c>
      <c r="C33" s="183" t="str">
        <f>VLOOKUP(B33,пр.взв.!C35:D86,2,FALSE)</f>
        <v>1990 ms</v>
      </c>
      <c r="D33" s="185" t="str">
        <f>VLOOKUP(A33,пр.взв.!B7:E70,4,FALSE)</f>
        <v>RUS</v>
      </c>
      <c r="E33" s="5"/>
      <c r="F33" s="2"/>
      <c r="G33" s="2"/>
      <c r="H33" s="179">
        <v>16</v>
      </c>
      <c r="I33" s="175" t="str">
        <f>VLOOKUP(H33,пр.взв.!B35:C86,2,FALSE)</f>
        <v>SEKICH KEVIN RASIT</v>
      </c>
      <c r="J33" s="175">
        <f>VLOOKUP(H33,пр.взв.!B35:E86,3,FALSE)</f>
        <v>1992</v>
      </c>
      <c r="K33" s="175" t="str">
        <f>VLOOKUP(H33,пр.взв.!B35:E86,4,FALSE)</f>
        <v>AUT</v>
      </c>
      <c r="L33" s="5"/>
      <c r="M33" s="2"/>
      <c r="N33" s="2"/>
    </row>
    <row r="34" spans="1:16" ht="15.75">
      <c r="A34" s="182"/>
      <c r="B34" s="176"/>
      <c r="C34" s="184"/>
      <c r="D34" s="186"/>
      <c r="E34" s="10"/>
      <c r="F34" s="2"/>
      <c r="G34" s="2"/>
      <c r="H34" s="180"/>
      <c r="I34" s="176"/>
      <c r="J34" s="176"/>
      <c r="K34" s="176"/>
      <c r="L34" s="10"/>
      <c r="M34" s="2"/>
      <c r="N34" s="2"/>
    </row>
    <row r="35" spans="1:16" ht="15.75">
      <c r="A35" s="182">
        <v>31</v>
      </c>
      <c r="B35" s="178">
        <f>VLOOKUP(A35,пр.взв.!B37:C88,2,FALSE)</f>
        <v>0</v>
      </c>
      <c r="C35" s="186" t="e">
        <f>VLOOKUP(B35,пр.взв.!C37:D88,2,FALSE)</f>
        <v>#N/A</v>
      </c>
      <c r="D35" s="190">
        <f>VLOOKUP(A35,пр.взв.!B7:E70,4,FALSE)</f>
        <v>0</v>
      </c>
      <c r="E35" s="3"/>
      <c r="F35" s="2"/>
      <c r="G35" s="2"/>
      <c r="H35" s="192">
        <v>32</v>
      </c>
      <c r="I35" s="178">
        <f>VLOOKUP(H35,пр.взв.!B37:C88,2,FALSE)</f>
        <v>0</v>
      </c>
      <c r="J35" s="178">
        <f>VLOOKUP(H35,пр.взв.!B37:E88,3,FALSE)</f>
        <v>0</v>
      </c>
      <c r="K35" s="178">
        <f>VLOOKUP(H35,пр.взв.!B37:E88,4,FALSE)</f>
        <v>0</v>
      </c>
      <c r="L35" s="3"/>
      <c r="M35" s="2"/>
      <c r="N35" s="2"/>
    </row>
    <row r="36" spans="1:16" ht="13.5" customHeight="1" thickBot="1">
      <c r="A36" s="189"/>
      <c r="B36" s="193"/>
      <c r="C36" s="194"/>
      <c r="D36" s="191"/>
      <c r="H36" s="195"/>
      <c r="I36" s="193"/>
      <c r="J36" s="193"/>
      <c r="K36" s="193"/>
    </row>
    <row r="37" spans="1:16" ht="15.75">
      <c r="A37" s="1"/>
      <c r="B37" s="1"/>
      <c r="C37" s="1"/>
      <c r="E37" s="2"/>
      <c r="F37" s="2"/>
      <c r="G37" s="2"/>
      <c r="P37" s="30"/>
    </row>
    <row r="38" spans="1:16">
      <c r="A38" s="33" t="s">
        <v>0</v>
      </c>
      <c r="B38" s="15"/>
      <c r="C38" s="29"/>
      <c r="D38" s="16"/>
      <c r="E38" s="21"/>
      <c r="F38" s="21"/>
      <c r="H38" s="33" t="s">
        <v>1</v>
      </c>
      <c r="I38" s="15"/>
      <c r="J38" s="29"/>
      <c r="K38" s="16"/>
      <c r="L38" s="21"/>
      <c r="M38" s="21"/>
    </row>
    <row r="39" spans="1:16">
      <c r="A39" s="1"/>
      <c r="B39" s="20"/>
      <c r="C39" s="22"/>
      <c r="D39" s="21"/>
      <c r="E39" s="21"/>
      <c r="I39" s="20"/>
      <c r="J39" s="22"/>
      <c r="K39" s="21"/>
      <c r="L39" s="21"/>
      <c r="P39" s="15"/>
    </row>
    <row r="40" spans="1:16">
      <c r="B40" s="15"/>
      <c r="C40" s="25"/>
      <c r="D40" s="16"/>
      <c r="E40" s="21"/>
      <c r="I40" s="15"/>
      <c r="J40" s="25"/>
      <c r="K40" s="16"/>
      <c r="L40" s="21"/>
    </row>
    <row r="41" spans="1:16">
      <c r="B41" s="15"/>
      <c r="C41" s="26"/>
      <c r="D41" s="27"/>
      <c r="E41" s="26"/>
      <c r="I41" s="15"/>
      <c r="J41" s="26"/>
      <c r="K41" s="27"/>
      <c r="L41" s="26"/>
    </row>
    <row r="42" spans="1:16">
      <c r="B42" s="14"/>
      <c r="C42" s="17"/>
      <c r="D42" s="28"/>
      <c r="E42" s="38"/>
      <c r="I42" s="14"/>
      <c r="J42" s="17"/>
      <c r="K42" s="28"/>
      <c r="L42" s="38"/>
    </row>
    <row r="43" spans="1:16">
      <c r="B43" s="15"/>
      <c r="C43" s="24"/>
      <c r="D43" s="25"/>
      <c r="E43" s="22"/>
      <c r="I43" s="15"/>
      <c r="J43" s="24"/>
      <c r="K43" s="25"/>
      <c r="L43" s="22"/>
    </row>
    <row r="44" spans="1:16">
      <c r="B44" s="15"/>
      <c r="C44" s="21"/>
      <c r="D44" s="18"/>
      <c r="E44" s="25"/>
      <c r="F44" s="39"/>
      <c r="I44" s="15"/>
      <c r="J44" s="21"/>
      <c r="K44" s="18"/>
      <c r="L44" s="25"/>
      <c r="M44" s="39"/>
    </row>
    <row r="45" spans="1:16">
      <c r="E45" s="35"/>
      <c r="G45" s="15"/>
      <c r="L45" s="35"/>
      <c r="N45" s="15"/>
    </row>
    <row r="46" spans="1:16">
      <c r="B46" s="15"/>
      <c r="C46" s="40"/>
      <c r="D46" s="26"/>
      <c r="E46" s="23"/>
      <c r="G46" s="15"/>
      <c r="I46" s="15"/>
      <c r="J46" s="40"/>
      <c r="K46" s="26"/>
      <c r="L46" s="23"/>
      <c r="N46" s="15"/>
    </row>
    <row r="47" spans="1:16">
      <c r="B47" s="15"/>
      <c r="C47" s="26"/>
      <c r="D47" s="29"/>
      <c r="E47" s="26"/>
      <c r="F47" s="15"/>
      <c r="G47" s="15"/>
      <c r="I47" s="15"/>
      <c r="J47" s="26"/>
      <c r="K47" s="29"/>
      <c r="L47" s="26"/>
      <c r="M47" s="15"/>
      <c r="N47" s="15"/>
    </row>
    <row r="48" spans="1:16">
      <c r="B48" s="15"/>
      <c r="C48" s="29"/>
      <c r="D48" s="26"/>
      <c r="E48" s="40"/>
      <c r="F48" s="26"/>
      <c r="G48" s="15"/>
      <c r="I48" s="15"/>
      <c r="J48" s="29"/>
      <c r="K48" s="26"/>
      <c r="L48" s="40"/>
      <c r="M48" s="26"/>
      <c r="N48" s="15"/>
    </row>
    <row r="49" spans="1:14">
      <c r="B49" s="15"/>
      <c r="C49" s="40"/>
      <c r="D49" s="26"/>
      <c r="E49" s="29"/>
      <c r="F49" s="26"/>
      <c r="G49" s="15"/>
      <c r="I49" s="15"/>
      <c r="J49" s="40"/>
      <c r="K49" s="26"/>
      <c r="L49" s="29"/>
      <c r="M49" s="26"/>
      <c r="N49" s="15"/>
    </row>
    <row r="50" spans="1:14">
      <c r="B50" s="15"/>
      <c r="C50" s="26"/>
      <c r="D50" s="40"/>
      <c r="E50" s="26"/>
      <c r="F50" s="40"/>
      <c r="G50" s="15"/>
      <c r="I50" s="15"/>
      <c r="J50" s="26"/>
      <c r="K50" s="40"/>
      <c r="L50" s="26"/>
      <c r="M50" s="40"/>
      <c r="N50" s="15"/>
    </row>
    <row r="51" spans="1:14">
      <c r="B51" s="15"/>
      <c r="C51" s="26"/>
      <c r="D51" s="29"/>
      <c r="E51" s="26"/>
      <c r="F51" s="29"/>
      <c r="G51" s="26"/>
      <c r="I51" s="15"/>
      <c r="J51" s="26"/>
      <c r="K51" s="29"/>
      <c r="L51" s="26"/>
      <c r="M51" s="29"/>
      <c r="N51" s="15"/>
    </row>
    <row r="52" spans="1:14">
      <c r="B52" s="15"/>
      <c r="C52" s="29"/>
      <c r="D52" s="26"/>
      <c r="E52" s="40"/>
      <c r="F52" s="26"/>
      <c r="G52" s="15"/>
      <c r="I52" s="15"/>
      <c r="J52" s="29"/>
      <c r="K52" s="26"/>
      <c r="L52" s="40"/>
      <c r="M52" s="26"/>
      <c r="N52" s="15"/>
    </row>
    <row r="53" spans="1:14">
      <c r="B53" s="15"/>
      <c r="C53" s="15"/>
      <c r="D53" s="15"/>
      <c r="E53" s="15"/>
      <c r="I53" s="15"/>
      <c r="J53" s="15"/>
      <c r="K53" s="15"/>
      <c r="L53" s="15"/>
      <c r="M53" s="15"/>
      <c r="N53" s="15"/>
    </row>
    <row r="59" spans="1:14">
      <c r="A59" s="31"/>
    </row>
  </sheetData>
  <mergeCells count="135">
    <mergeCell ref="I33:I34"/>
    <mergeCell ref="J33:J34"/>
    <mergeCell ref="K33:K34"/>
    <mergeCell ref="A33:A34"/>
    <mergeCell ref="B33:B34"/>
    <mergeCell ref="C33:C34"/>
    <mergeCell ref="D33:D34"/>
    <mergeCell ref="H33:H34"/>
    <mergeCell ref="I35:I36"/>
    <mergeCell ref="J35:J36"/>
    <mergeCell ref="K35:K36"/>
    <mergeCell ref="A35:A36"/>
    <mergeCell ref="B35:B36"/>
    <mergeCell ref="C35:C36"/>
    <mergeCell ref="D35:D36"/>
    <mergeCell ref="H35:H36"/>
    <mergeCell ref="K29:K30"/>
    <mergeCell ref="A29:A30"/>
    <mergeCell ref="B29:B30"/>
    <mergeCell ref="C29:C30"/>
    <mergeCell ref="D29:D30"/>
    <mergeCell ref="H29:H30"/>
    <mergeCell ref="I29:I30"/>
    <mergeCell ref="J29:J30"/>
    <mergeCell ref="I31:I32"/>
    <mergeCell ref="J31:J32"/>
    <mergeCell ref="K31:K32"/>
    <mergeCell ref="A31:A32"/>
    <mergeCell ref="B31:B32"/>
    <mergeCell ref="C31:C32"/>
    <mergeCell ref="D31:D32"/>
    <mergeCell ref="H31:H32"/>
    <mergeCell ref="I27:I28"/>
    <mergeCell ref="J27:J28"/>
    <mergeCell ref="A27:A28"/>
    <mergeCell ref="B27:B28"/>
    <mergeCell ref="C27:C28"/>
    <mergeCell ref="D27:D28"/>
    <mergeCell ref="K27:K28"/>
    <mergeCell ref="H25:H26"/>
    <mergeCell ref="H27:H28"/>
    <mergeCell ref="I25:I26"/>
    <mergeCell ref="J25:J26"/>
    <mergeCell ref="K25:K26"/>
    <mergeCell ref="I23:I24"/>
    <mergeCell ref="J23:J24"/>
    <mergeCell ref="K23:K24"/>
    <mergeCell ref="A23:A24"/>
    <mergeCell ref="B23:B24"/>
    <mergeCell ref="C23:C24"/>
    <mergeCell ref="D23:D24"/>
    <mergeCell ref="H23:H24"/>
    <mergeCell ref="A25:A26"/>
    <mergeCell ref="B25:B26"/>
    <mergeCell ref="C25:C26"/>
    <mergeCell ref="D25:D26"/>
    <mergeCell ref="I19:I20"/>
    <mergeCell ref="J19:J20"/>
    <mergeCell ref="K19:K20"/>
    <mergeCell ref="A19:A20"/>
    <mergeCell ref="B19:B20"/>
    <mergeCell ref="C19:C20"/>
    <mergeCell ref="D19:D20"/>
    <mergeCell ref="H19:H20"/>
    <mergeCell ref="I21:I22"/>
    <mergeCell ref="J21:J22"/>
    <mergeCell ref="K21:K22"/>
    <mergeCell ref="A21:A22"/>
    <mergeCell ref="B21:B22"/>
    <mergeCell ref="C21:C22"/>
    <mergeCell ref="D21:D22"/>
    <mergeCell ref="H21:H22"/>
    <mergeCell ref="I15:I16"/>
    <mergeCell ref="J15:J16"/>
    <mergeCell ref="K15:K16"/>
    <mergeCell ref="A15:A16"/>
    <mergeCell ref="B15:B16"/>
    <mergeCell ref="C15:C16"/>
    <mergeCell ref="D15:D16"/>
    <mergeCell ref="H15:H16"/>
    <mergeCell ref="I17:I18"/>
    <mergeCell ref="J17:J18"/>
    <mergeCell ref="K17:K18"/>
    <mergeCell ref="A17:A18"/>
    <mergeCell ref="B17:B18"/>
    <mergeCell ref="C17:C18"/>
    <mergeCell ref="D17:D18"/>
    <mergeCell ref="H17:H18"/>
    <mergeCell ref="I11:I12"/>
    <mergeCell ref="J11:J12"/>
    <mergeCell ref="K11:K12"/>
    <mergeCell ref="A11:A12"/>
    <mergeCell ref="B11:B12"/>
    <mergeCell ref="C11:C12"/>
    <mergeCell ref="D11:D12"/>
    <mergeCell ref="H11:H12"/>
    <mergeCell ref="I13:I14"/>
    <mergeCell ref="J13:J14"/>
    <mergeCell ref="K13:K14"/>
    <mergeCell ref="A13:A14"/>
    <mergeCell ref="B13:B14"/>
    <mergeCell ref="C13:C14"/>
    <mergeCell ref="D13:D14"/>
    <mergeCell ref="H13:H14"/>
    <mergeCell ref="I7:I8"/>
    <mergeCell ref="J7:J8"/>
    <mergeCell ref="K7:K8"/>
    <mergeCell ref="A7:A8"/>
    <mergeCell ref="B7:B8"/>
    <mergeCell ref="C7:C8"/>
    <mergeCell ref="D7:D8"/>
    <mergeCell ref="H7:H8"/>
    <mergeCell ref="I9:I10"/>
    <mergeCell ref="J9:J10"/>
    <mergeCell ref="K9:K10"/>
    <mergeCell ref="A9:A10"/>
    <mergeCell ref="B9:B10"/>
    <mergeCell ref="C9:C10"/>
    <mergeCell ref="D9:D10"/>
    <mergeCell ref="H9:H10"/>
    <mergeCell ref="H3:N3"/>
    <mergeCell ref="A4:B4"/>
    <mergeCell ref="A1:G1"/>
    <mergeCell ref="A2:G2"/>
    <mergeCell ref="A3:G3"/>
    <mergeCell ref="H1:N1"/>
    <mergeCell ref="H2:N2"/>
    <mergeCell ref="I5:I6"/>
    <mergeCell ref="J5:J6"/>
    <mergeCell ref="K5:K6"/>
    <mergeCell ref="H5:H6"/>
    <mergeCell ref="A5:A6"/>
    <mergeCell ref="B5:B6"/>
    <mergeCell ref="C5:C6"/>
    <mergeCell ref="D5:D6"/>
  </mergeCells>
  <phoneticPr fontId="10" type="noConversion"/>
  <printOptions horizontalCentered="1"/>
  <pageMargins left="0" right="0.39370078740157483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46"/>
  </sheetPr>
  <dimension ref="A1:R77"/>
  <sheetViews>
    <sheetView topLeftCell="F63" workbookViewId="0">
      <selection activeCell="J71" sqref="J71:R77"/>
    </sheetView>
  </sheetViews>
  <sheetFormatPr defaultRowHeight="12.75"/>
  <cols>
    <col min="1" max="1" width="4.85546875" customWidth="1"/>
    <col min="2" max="2" width="5.85546875" customWidth="1"/>
    <col min="3" max="3" width="21.28515625" customWidth="1"/>
    <col min="6" max="6" width="27.7109375" customWidth="1"/>
    <col min="7" max="9" width="7.7109375" customWidth="1"/>
    <col min="10" max="10" width="5.7109375" customWidth="1"/>
    <col min="11" max="11" width="6" customWidth="1"/>
    <col min="12" max="12" width="21.28515625" customWidth="1"/>
    <col min="15" max="15" width="27.7109375" customWidth="1"/>
    <col min="16" max="18" width="7.7109375" customWidth="1"/>
  </cols>
  <sheetData>
    <row r="1" spans="1:18" ht="15.75">
      <c r="B1" s="196" t="s">
        <v>26</v>
      </c>
      <c r="C1" s="196"/>
      <c r="D1" s="196"/>
      <c r="E1" s="196"/>
      <c r="F1" s="196"/>
      <c r="G1" s="196"/>
      <c r="H1" s="196"/>
      <c r="I1" s="196"/>
      <c r="J1" s="70"/>
      <c r="K1" s="196" t="s">
        <v>26</v>
      </c>
      <c r="L1" s="196"/>
      <c r="M1" s="196"/>
      <c r="N1" s="196"/>
      <c r="O1" s="196"/>
      <c r="P1" s="196"/>
      <c r="Q1" s="196"/>
      <c r="R1" s="196"/>
    </row>
    <row r="2" spans="1:18" ht="15.75" customHeight="1">
      <c r="B2" s="197" t="s">
        <v>103</v>
      </c>
      <c r="C2" s="198"/>
      <c r="D2" s="198"/>
      <c r="E2" s="198"/>
      <c r="F2" s="198"/>
      <c r="G2" s="198"/>
      <c r="H2" s="198"/>
      <c r="I2" s="198"/>
      <c r="J2" s="71"/>
      <c r="K2" s="197" t="s">
        <v>103</v>
      </c>
      <c r="L2" s="198"/>
      <c r="M2" s="198"/>
      <c r="N2" s="198"/>
      <c r="O2" s="198"/>
      <c r="P2" s="198"/>
      <c r="Q2" s="198"/>
      <c r="R2" s="198"/>
    </row>
    <row r="3" spans="1:18" ht="16.5" hidden="1" thickBot="1">
      <c r="B3" s="72" t="s">
        <v>20</v>
      </c>
      <c r="C3" s="73" t="s">
        <v>27</v>
      </c>
      <c r="D3" s="74" t="s">
        <v>31</v>
      </c>
      <c r="E3" s="75"/>
      <c r="F3" s="72"/>
      <c r="G3" s="75"/>
      <c r="H3" s="75"/>
      <c r="I3" s="75"/>
      <c r="J3" s="75"/>
      <c r="K3" s="72" t="s">
        <v>25</v>
      </c>
      <c r="L3" s="73" t="s">
        <v>27</v>
      </c>
      <c r="M3" s="74" t="s">
        <v>31</v>
      </c>
      <c r="N3" s="75"/>
      <c r="O3" s="72"/>
      <c r="P3" s="75"/>
      <c r="Q3" s="75"/>
      <c r="R3" s="75"/>
    </row>
    <row r="4" spans="1:18" ht="12.75" hidden="1" customHeight="1">
      <c r="A4" s="199" t="s">
        <v>29</v>
      </c>
      <c r="B4" s="201" t="s">
        <v>2</v>
      </c>
      <c r="C4" s="203" t="s">
        <v>3</v>
      </c>
      <c r="D4" s="203" t="s">
        <v>4</v>
      </c>
      <c r="E4" s="203" t="s">
        <v>12</v>
      </c>
      <c r="F4" s="205" t="s">
        <v>13</v>
      </c>
      <c r="G4" s="206" t="s">
        <v>15</v>
      </c>
      <c r="H4" s="208" t="s">
        <v>16</v>
      </c>
      <c r="I4" s="210" t="s">
        <v>104</v>
      </c>
      <c r="J4" s="199" t="s">
        <v>29</v>
      </c>
      <c r="K4" s="212" t="s">
        <v>2</v>
      </c>
      <c r="L4" s="203" t="s">
        <v>3</v>
      </c>
      <c r="M4" s="203" t="s">
        <v>4</v>
      </c>
      <c r="N4" s="203" t="s">
        <v>12</v>
      </c>
      <c r="O4" s="205" t="s">
        <v>13</v>
      </c>
      <c r="P4" s="206" t="s">
        <v>15</v>
      </c>
      <c r="Q4" s="208" t="s">
        <v>16</v>
      </c>
      <c r="R4" s="210" t="s">
        <v>104</v>
      </c>
    </row>
    <row r="5" spans="1:18" ht="13.5" hidden="1" customHeight="1" thickBot="1">
      <c r="A5" s="200"/>
      <c r="B5" s="202" t="s">
        <v>2</v>
      </c>
      <c r="C5" s="204" t="s">
        <v>3</v>
      </c>
      <c r="D5" s="204" t="s">
        <v>4</v>
      </c>
      <c r="E5" s="204" t="s">
        <v>12</v>
      </c>
      <c r="F5" s="204" t="s">
        <v>13</v>
      </c>
      <c r="G5" s="207"/>
      <c r="H5" s="209"/>
      <c r="I5" s="211" t="s">
        <v>14</v>
      </c>
      <c r="J5" s="200"/>
      <c r="K5" s="213" t="s">
        <v>2</v>
      </c>
      <c r="L5" s="204" t="s">
        <v>3</v>
      </c>
      <c r="M5" s="204" t="s">
        <v>4</v>
      </c>
      <c r="N5" s="204" t="s">
        <v>12</v>
      </c>
      <c r="O5" s="204" t="s">
        <v>13</v>
      </c>
      <c r="P5" s="207"/>
      <c r="Q5" s="209"/>
      <c r="R5" s="211" t="s">
        <v>14</v>
      </c>
    </row>
    <row r="6" spans="1:18" ht="12.75" hidden="1" customHeight="1">
      <c r="A6" s="214">
        <v>1</v>
      </c>
      <c r="B6" s="212">
        <v>1</v>
      </c>
      <c r="C6" s="218" t="str">
        <f>VLOOKUP(B6,пр.взв.!B7:E70,2,FALSE)</f>
        <v>OSIPENKO ARTEM</v>
      </c>
      <c r="D6" s="220" t="str">
        <f>VLOOKUP(B6,пр.взв.!B7:F70,3,FALSE)</f>
        <v>1988 dvms</v>
      </c>
      <c r="E6" s="220" t="str">
        <f>VLOOKUP(B6,пр.взв.!B7:G70,4,FALSE)</f>
        <v>RUS</v>
      </c>
      <c r="F6" s="222"/>
      <c r="G6" s="229"/>
      <c r="H6" s="230"/>
      <c r="I6" s="231"/>
      <c r="J6" s="237">
        <v>2</v>
      </c>
      <c r="K6" s="212">
        <v>2</v>
      </c>
      <c r="L6" s="218" t="str">
        <f>VLOOKUP(K6,пр.взв.!B7:E70,2,FALSE)</f>
        <v>KHORPYAKOV OLEG</v>
      </c>
      <c r="M6" s="220" t="str">
        <f>VLOOKUP(K6,пр.взв.!B7:F70,3,FALSE)</f>
        <v>1977 msic</v>
      </c>
      <c r="N6" s="220" t="str">
        <f>VLOOKUP(K6,пр.взв.!B7:G70,4,FALSE)</f>
        <v>RUS</v>
      </c>
      <c r="O6" s="222"/>
      <c r="P6" s="229"/>
      <c r="Q6" s="230"/>
      <c r="R6" s="231"/>
    </row>
    <row r="7" spans="1:18" ht="12.75" hidden="1" customHeight="1">
      <c r="A7" s="215"/>
      <c r="B7" s="217"/>
      <c r="C7" s="219"/>
      <c r="D7" s="221"/>
      <c r="E7" s="221"/>
      <c r="F7" s="221"/>
      <c r="G7" s="221"/>
      <c r="H7" s="121"/>
      <c r="I7" s="232"/>
      <c r="J7" s="238"/>
      <c r="K7" s="217"/>
      <c r="L7" s="219"/>
      <c r="M7" s="221"/>
      <c r="N7" s="221"/>
      <c r="O7" s="221"/>
      <c r="P7" s="221"/>
      <c r="Q7" s="121"/>
      <c r="R7" s="232"/>
    </row>
    <row r="8" spans="1:18" ht="12.75" hidden="1" customHeight="1">
      <c r="A8" s="215"/>
      <c r="B8" s="223">
        <v>17</v>
      </c>
      <c r="C8" s="225" t="str">
        <f>VLOOKUP(B8,пр.взв.!B7:E70,2,FALSE)</f>
        <v>CHIMPOESH RUSLAN</v>
      </c>
      <c r="D8" s="227">
        <f>VLOOKUP(B8,пр.взв.!B7:F72,3,FALSE)</f>
        <v>1996</v>
      </c>
      <c r="E8" s="227" t="str">
        <f>VLOOKUP(B8,пр.взв.!B7:G72,4,FALSE)</f>
        <v>MDA</v>
      </c>
      <c r="F8" s="233"/>
      <c r="G8" s="233"/>
      <c r="H8" s="235"/>
      <c r="I8" s="235"/>
      <c r="J8" s="238"/>
      <c r="K8" s="223">
        <v>18</v>
      </c>
      <c r="L8" s="225" t="str">
        <f>VLOOKUP(K8,пр.взв.!B7:E70,2,FALSE)</f>
        <v>MUSA SULEIMAN</v>
      </c>
      <c r="M8" s="227" t="str">
        <f>VLOOKUP(K8,пр.взв.!B7:F72,3,FALSE)</f>
        <v>1984 cms</v>
      </c>
      <c r="N8" s="227" t="str">
        <f>VLOOKUP(K8,пр.взв.!B7:G72,4,FALSE)</f>
        <v>KGZ</v>
      </c>
      <c r="O8" s="233"/>
      <c r="P8" s="233"/>
      <c r="Q8" s="235"/>
      <c r="R8" s="235"/>
    </row>
    <row r="9" spans="1:18" ht="13.5" hidden="1" customHeight="1" thickBot="1">
      <c r="A9" s="216"/>
      <c r="B9" s="224"/>
      <c r="C9" s="226"/>
      <c r="D9" s="228"/>
      <c r="E9" s="228"/>
      <c r="F9" s="234"/>
      <c r="G9" s="234"/>
      <c r="H9" s="236"/>
      <c r="I9" s="236"/>
      <c r="J9" s="239"/>
      <c r="K9" s="224"/>
      <c r="L9" s="226"/>
      <c r="M9" s="228"/>
      <c r="N9" s="228"/>
      <c r="O9" s="234"/>
      <c r="P9" s="234"/>
      <c r="Q9" s="236"/>
      <c r="R9" s="236"/>
    </row>
    <row r="10" spans="1:18" ht="12.75" hidden="1" customHeight="1">
      <c r="A10" s="214">
        <v>2</v>
      </c>
      <c r="B10" s="212">
        <v>9</v>
      </c>
      <c r="C10" s="241" t="str">
        <f>VLOOKUP(B10,пр.взв.!B7:E70,2,FALSE)</f>
        <v>BEKBALAEV AIBEK</v>
      </c>
      <c r="D10" s="240" t="str">
        <f>VLOOKUP(B10,пр.взв.!B7:F74,3,FALSE)</f>
        <v>1989 ms</v>
      </c>
      <c r="E10" s="240" t="str">
        <f>VLOOKUP(B10,пр.взв.!B7:G74,4,FALSE)</f>
        <v>KGZ</v>
      </c>
      <c r="F10" s="242"/>
      <c r="G10" s="243"/>
      <c r="H10" s="244"/>
      <c r="I10" s="240"/>
      <c r="J10" s="237">
        <v>10</v>
      </c>
      <c r="K10" s="212">
        <v>10</v>
      </c>
      <c r="L10" s="241" t="str">
        <f>VLOOKUP(K10,пр.взв.!B7:E70,2,FALSE)</f>
        <v>RAKHMATULLOEV UMED</v>
      </c>
      <c r="M10" s="240" t="str">
        <f>VLOOKUP(K10,пр.взв.!B11:F74,3,FALSE)</f>
        <v>1992 ms</v>
      </c>
      <c r="N10" s="240" t="str">
        <f>VLOOKUP(K10,пр.взв.!B7:G74,4,FALSE)</f>
        <v>TJK</v>
      </c>
      <c r="O10" s="242"/>
      <c r="P10" s="243"/>
      <c r="Q10" s="244"/>
      <c r="R10" s="240"/>
    </row>
    <row r="11" spans="1:18" ht="12.75" hidden="1" customHeight="1">
      <c r="A11" s="215"/>
      <c r="B11" s="217"/>
      <c r="C11" s="219"/>
      <c r="D11" s="221"/>
      <c r="E11" s="221"/>
      <c r="F11" s="221"/>
      <c r="G11" s="221"/>
      <c r="H11" s="121"/>
      <c r="I11" s="232"/>
      <c r="J11" s="238"/>
      <c r="K11" s="217"/>
      <c r="L11" s="219"/>
      <c r="M11" s="221"/>
      <c r="N11" s="221"/>
      <c r="O11" s="221"/>
      <c r="P11" s="221"/>
      <c r="Q11" s="121"/>
      <c r="R11" s="232"/>
    </row>
    <row r="12" spans="1:18" ht="12.75" hidden="1" customHeight="1">
      <c r="A12" s="215"/>
      <c r="B12" s="223">
        <v>25</v>
      </c>
      <c r="C12" s="225">
        <f>VLOOKUP(B12,пр.взв.!B7:E70,2,FALSE)</f>
        <v>0</v>
      </c>
      <c r="D12" s="227">
        <f>VLOOKUP(B12,пр.взв.!B7:F76,3,FALSE)</f>
        <v>0</v>
      </c>
      <c r="E12" s="227">
        <f>VLOOKUP(B12,пр.взв.!B7:G76,4,FALSE)</f>
        <v>0</v>
      </c>
      <c r="F12" s="233"/>
      <c r="G12" s="233"/>
      <c r="H12" s="235"/>
      <c r="I12" s="235"/>
      <c r="J12" s="238"/>
      <c r="K12" s="223">
        <v>26</v>
      </c>
      <c r="L12" s="225">
        <f>VLOOKUP(K12,пр.взв.!B7:E70,2,FALSE)</f>
        <v>0</v>
      </c>
      <c r="M12" s="227">
        <f>VLOOKUP(K12,пр.взв.!B7:F76,3,FALSE)</f>
        <v>0</v>
      </c>
      <c r="N12" s="227">
        <f>VLOOKUP(K12,пр.взв.!B7:G76,4,FALSE)</f>
        <v>0</v>
      </c>
      <c r="O12" s="233"/>
      <c r="P12" s="233"/>
      <c r="Q12" s="235"/>
      <c r="R12" s="235"/>
    </row>
    <row r="13" spans="1:18" ht="13.5" hidden="1" customHeight="1" thickBot="1">
      <c r="A13" s="216"/>
      <c r="B13" s="224"/>
      <c r="C13" s="226"/>
      <c r="D13" s="228"/>
      <c r="E13" s="228"/>
      <c r="F13" s="234"/>
      <c r="G13" s="234"/>
      <c r="H13" s="236"/>
      <c r="I13" s="236"/>
      <c r="J13" s="239"/>
      <c r="K13" s="224"/>
      <c r="L13" s="226"/>
      <c r="M13" s="228"/>
      <c r="N13" s="228"/>
      <c r="O13" s="234"/>
      <c r="P13" s="234"/>
      <c r="Q13" s="236"/>
      <c r="R13" s="236"/>
    </row>
    <row r="14" spans="1:18" ht="12.75" hidden="1" customHeight="1">
      <c r="A14" s="214">
        <v>3</v>
      </c>
      <c r="B14" s="212">
        <v>5</v>
      </c>
      <c r="C14" s="218" t="str">
        <f>VLOOKUP(B14,пр.взв.!B7:E70,2,FALSE)</f>
        <v>HAAPA-AHO HEIKKI</v>
      </c>
      <c r="D14" s="220">
        <f>VLOOKUP(B14,пр.взв.!B7:F78,3,FALSE)</f>
        <v>1983</v>
      </c>
      <c r="E14" s="220" t="str">
        <f>VLOOKUP(B14,пр.взв.!B7:G78,4,FALSE)</f>
        <v>FIN</v>
      </c>
      <c r="F14" s="222"/>
      <c r="G14" s="229"/>
      <c r="H14" s="230"/>
      <c r="I14" s="231"/>
      <c r="J14" s="237">
        <v>11</v>
      </c>
      <c r="K14" s="212">
        <v>6</v>
      </c>
      <c r="L14" s="218" t="str">
        <f>VLOOKUP(K14,пр.взв.!B7:E70,2,FALSE)</f>
        <v>RYBAK YURY</v>
      </c>
      <c r="M14" s="220" t="str">
        <f>VLOOKUP(K14,пр.взв.!B7:F78,3,FALSE)</f>
        <v>1979 dvms</v>
      </c>
      <c r="N14" s="220" t="str">
        <f>VLOOKUP(K14,пр.взв.!B7:G78,4,FALSE)</f>
        <v>BLR</v>
      </c>
      <c r="O14" s="222"/>
      <c r="P14" s="229"/>
      <c r="Q14" s="230"/>
      <c r="R14" s="231"/>
    </row>
    <row r="15" spans="1:18" ht="12.75" hidden="1" customHeight="1">
      <c r="A15" s="215"/>
      <c r="B15" s="217"/>
      <c r="C15" s="219"/>
      <c r="D15" s="221"/>
      <c r="E15" s="221"/>
      <c r="F15" s="221"/>
      <c r="G15" s="221"/>
      <c r="H15" s="121"/>
      <c r="I15" s="232"/>
      <c r="J15" s="238"/>
      <c r="K15" s="217"/>
      <c r="L15" s="219"/>
      <c r="M15" s="221"/>
      <c r="N15" s="221"/>
      <c r="O15" s="221"/>
      <c r="P15" s="221"/>
      <c r="Q15" s="121"/>
      <c r="R15" s="232"/>
    </row>
    <row r="16" spans="1:18" ht="12.75" hidden="1" customHeight="1">
      <c r="A16" s="215"/>
      <c r="B16" s="223">
        <v>21</v>
      </c>
      <c r="C16" s="225">
        <f>VLOOKUP(B16,пр.взв.!B7:E70,2,FALSE)</f>
        <v>0</v>
      </c>
      <c r="D16" s="227">
        <f>VLOOKUP(B16,пр.взв.!B7:F80,3,FALSE)</f>
        <v>0</v>
      </c>
      <c r="E16" s="227">
        <f>VLOOKUP(B16,пр.взв.!B7:G80,4,FALSE)</f>
        <v>0</v>
      </c>
      <c r="F16" s="233"/>
      <c r="G16" s="233"/>
      <c r="H16" s="235"/>
      <c r="I16" s="235"/>
      <c r="J16" s="238"/>
      <c r="K16" s="223">
        <v>22</v>
      </c>
      <c r="L16" s="225">
        <f>VLOOKUP(K16,пр.взв.!B7:E70,2,FALSE)</f>
        <v>0</v>
      </c>
      <c r="M16" s="227">
        <f>VLOOKUP(K16,пр.взв.!B7:F80,3,FALSE)</f>
        <v>0</v>
      </c>
      <c r="N16" s="227">
        <f>VLOOKUP(K16,пр.взв.!B7:G80,4,FALSE)</f>
        <v>0</v>
      </c>
      <c r="O16" s="233"/>
      <c r="P16" s="233"/>
      <c r="Q16" s="235"/>
      <c r="R16" s="235"/>
    </row>
    <row r="17" spans="1:18" ht="13.5" hidden="1" customHeight="1" thickBot="1">
      <c r="A17" s="216"/>
      <c r="B17" s="224"/>
      <c r="C17" s="226"/>
      <c r="D17" s="228"/>
      <c r="E17" s="228"/>
      <c r="F17" s="234"/>
      <c r="G17" s="234"/>
      <c r="H17" s="236"/>
      <c r="I17" s="236"/>
      <c r="J17" s="239"/>
      <c r="K17" s="224"/>
      <c r="L17" s="226"/>
      <c r="M17" s="228"/>
      <c r="N17" s="228"/>
      <c r="O17" s="234"/>
      <c r="P17" s="234"/>
      <c r="Q17" s="236"/>
      <c r="R17" s="236"/>
    </row>
    <row r="18" spans="1:18" ht="12.75" hidden="1" customHeight="1">
      <c r="A18" s="214">
        <v>4</v>
      </c>
      <c r="B18" s="212">
        <v>13</v>
      </c>
      <c r="C18" s="241" t="str">
        <f>VLOOKUP(B18,пр.взв.!B7:E70,2,FALSE)</f>
        <v>LEE SANG SOO</v>
      </c>
      <c r="D18" s="240">
        <f>VLOOKUP(B18,пр.взв.!B7:F82,3,FALSE)</f>
        <v>1983</v>
      </c>
      <c r="E18" s="240" t="str">
        <f>VLOOKUP(B18,пр.взв.!B7:G82,4,FALSE)</f>
        <v>KOR</v>
      </c>
      <c r="F18" s="242"/>
      <c r="G18" s="243"/>
      <c r="H18" s="244"/>
      <c r="I18" s="240"/>
      <c r="J18" s="237">
        <v>12</v>
      </c>
      <c r="K18" s="212">
        <v>14</v>
      </c>
      <c r="L18" s="241" t="str">
        <f>VLOOKUP(K18,пр.взв.!B7:E70,2,FALSE)</f>
        <v>CHO EUN SAEM</v>
      </c>
      <c r="M18" s="240">
        <f>VLOOKUP(K18,пр.взв.!B7:F82,3,FALSE)</f>
        <v>1990</v>
      </c>
      <c r="N18" s="240" t="str">
        <f>VLOOKUP(K18,пр.взв.!B7:G82,4,FALSE)</f>
        <v>KOR</v>
      </c>
      <c r="O18" s="221"/>
      <c r="P18" s="245"/>
      <c r="Q18" s="121"/>
      <c r="R18" s="227"/>
    </row>
    <row r="19" spans="1:18" ht="12.75" hidden="1" customHeight="1">
      <c r="A19" s="215"/>
      <c r="B19" s="217"/>
      <c r="C19" s="219"/>
      <c r="D19" s="221"/>
      <c r="E19" s="221"/>
      <c r="F19" s="221"/>
      <c r="G19" s="221"/>
      <c r="H19" s="121"/>
      <c r="I19" s="232"/>
      <c r="J19" s="238"/>
      <c r="K19" s="217"/>
      <c r="L19" s="219"/>
      <c r="M19" s="221"/>
      <c r="N19" s="221"/>
      <c r="O19" s="221"/>
      <c r="P19" s="221"/>
      <c r="Q19" s="121"/>
      <c r="R19" s="232"/>
    </row>
    <row r="20" spans="1:18" ht="12.75" hidden="1" customHeight="1">
      <c r="A20" s="215"/>
      <c r="B20" s="223">
        <v>29</v>
      </c>
      <c r="C20" s="225">
        <f>VLOOKUP(B20,пр.взв.!B7:E70,2,FALSE)</f>
        <v>0</v>
      </c>
      <c r="D20" s="227">
        <f>VLOOKUP(B20,пр.взв.!B7:F84,3,FALSE)</f>
        <v>0</v>
      </c>
      <c r="E20" s="227">
        <f>VLOOKUP(B20,пр.взв.!B7:G84,4,FALSE)</f>
        <v>0</v>
      </c>
      <c r="F20" s="233"/>
      <c r="G20" s="233"/>
      <c r="H20" s="235"/>
      <c r="I20" s="235"/>
      <c r="J20" s="238"/>
      <c r="K20" s="223">
        <v>30</v>
      </c>
      <c r="L20" s="225">
        <f>VLOOKUP(K20,пр.взв.!B7:E70,2,FALSE)</f>
        <v>0</v>
      </c>
      <c r="M20" s="227">
        <f>VLOOKUP(K20,пр.взв.!B7:F84,3,FALSE)</f>
        <v>0</v>
      </c>
      <c r="N20" s="227">
        <f>VLOOKUP(K20,пр.взв.!B7:G84,4,FALSE)</f>
        <v>0</v>
      </c>
      <c r="O20" s="233"/>
      <c r="P20" s="233"/>
      <c r="Q20" s="235"/>
      <c r="R20" s="235"/>
    </row>
    <row r="21" spans="1:18" ht="13.5" hidden="1" customHeight="1" thickBot="1">
      <c r="A21" s="216"/>
      <c r="B21" s="224"/>
      <c r="C21" s="226"/>
      <c r="D21" s="228"/>
      <c r="E21" s="228"/>
      <c r="F21" s="234"/>
      <c r="G21" s="234"/>
      <c r="H21" s="236"/>
      <c r="I21" s="236"/>
      <c r="J21" s="239"/>
      <c r="K21" s="224"/>
      <c r="L21" s="226"/>
      <c r="M21" s="228"/>
      <c r="N21" s="228"/>
      <c r="O21" s="234"/>
      <c r="P21" s="234"/>
      <c r="Q21" s="236"/>
      <c r="R21" s="236"/>
    </row>
    <row r="22" spans="1:18" ht="12.75" hidden="1" customHeight="1">
      <c r="A22" s="215">
        <v>5</v>
      </c>
      <c r="B22" s="212">
        <v>3</v>
      </c>
      <c r="C22" s="218" t="str">
        <f>VLOOKUP(B22,пр.взв.!B7:E70,2,FALSE)</f>
        <v>SAFARBAYEV VASIF</v>
      </c>
      <c r="D22" s="220">
        <f>VLOOKUP(B22,пр.взв.!B7:F86,3,FALSE)</f>
        <v>1985</v>
      </c>
      <c r="E22" s="220" t="str">
        <f>VLOOKUP(B22,пр.взв.!B7:G86,4,FALSE)</f>
        <v>AZE</v>
      </c>
      <c r="F22" s="222"/>
      <c r="G22" s="229"/>
      <c r="H22" s="230"/>
      <c r="I22" s="231"/>
      <c r="J22" s="237">
        <v>13</v>
      </c>
      <c r="K22" s="212">
        <v>4</v>
      </c>
      <c r="L22" s="218" t="str">
        <f>VLOOKUP(K22,пр.взв.!B7:E70,2,FALSE)</f>
        <v>SHIRYAEV MAKSIM</v>
      </c>
      <c r="M22" s="220" t="str">
        <f>VLOOKUP(K22,пр.взв.!B7:F86,3,FALSE)</f>
        <v>1988 msic</v>
      </c>
      <c r="N22" s="220" t="str">
        <f>VLOOKUP(K22,пр.взв.!B7:G86,4,FALSE)</f>
        <v>RUS</v>
      </c>
      <c r="O22" s="222"/>
      <c r="P22" s="229"/>
      <c r="Q22" s="230"/>
      <c r="R22" s="231"/>
    </row>
    <row r="23" spans="1:18" ht="12.75" hidden="1" customHeight="1">
      <c r="A23" s="215"/>
      <c r="B23" s="217"/>
      <c r="C23" s="219"/>
      <c r="D23" s="221"/>
      <c r="E23" s="221"/>
      <c r="F23" s="221"/>
      <c r="G23" s="221"/>
      <c r="H23" s="121"/>
      <c r="I23" s="232"/>
      <c r="J23" s="238"/>
      <c r="K23" s="217"/>
      <c r="L23" s="219"/>
      <c r="M23" s="221"/>
      <c r="N23" s="221"/>
      <c r="O23" s="221"/>
      <c r="P23" s="221"/>
      <c r="Q23" s="121"/>
      <c r="R23" s="232"/>
    </row>
    <row r="24" spans="1:18" ht="12.75" hidden="1" customHeight="1">
      <c r="A24" s="215"/>
      <c r="B24" s="223">
        <v>19</v>
      </c>
      <c r="C24" s="225">
        <f>VLOOKUP(B24,пр.взв.!B7:E70,2,FALSE)</f>
        <v>0</v>
      </c>
      <c r="D24" s="227">
        <f>VLOOKUP(B24,пр.взв.!B7:F88,3,FALSE)</f>
        <v>0</v>
      </c>
      <c r="E24" s="227">
        <f>VLOOKUP(B24,пр.взв.!B7:G88,4,FALSE)</f>
        <v>0</v>
      </c>
      <c r="F24" s="233"/>
      <c r="G24" s="233"/>
      <c r="H24" s="235"/>
      <c r="I24" s="235"/>
      <c r="J24" s="238"/>
      <c r="K24" s="223">
        <v>20</v>
      </c>
      <c r="L24" s="225">
        <f>VLOOKUP(K24,пр.взв.!B7:E70,2,FALSE)</f>
        <v>0</v>
      </c>
      <c r="M24" s="227">
        <f>VLOOKUP(K24,пр.взв.!B7:F88,3,FALSE)</f>
        <v>0</v>
      </c>
      <c r="N24" s="227">
        <f>VLOOKUP(K24,пр.взв.!B7:G88,4,FALSE)</f>
        <v>0</v>
      </c>
      <c r="O24" s="233"/>
      <c r="P24" s="233"/>
      <c r="Q24" s="235"/>
      <c r="R24" s="235"/>
    </row>
    <row r="25" spans="1:18" ht="13.5" hidden="1" customHeight="1" thickBot="1">
      <c r="A25" s="216"/>
      <c r="B25" s="224"/>
      <c r="C25" s="226"/>
      <c r="D25" s="228"/>
      <c r="E25" s="228"/>
      <c r="F25" s="234"/>
      <c r="G25" s="234"/>
      <c r="H25" s="236"/>
      <c r="I25" s="236"/>
      <c r="J25" s="239"/>
      <c r="K25" s="224"/>
      <c r="L25" s="226"/>
      <c r="M25" s="228"/>
      <c r="N25" s="228"/>
      <c r="O25" s="234"/>
      <c r="P25" s="234"/>
      <c r="Q25" s="236"/>
      <c r="R25" s="236"/>
    </row>
    <row r="26" spans="1:18" ht="12.75" hidden="1" customHeight="1">
      <c r="A26" s="214">
        <v>6</v>
      </c>
      <c r="B26" s="212">
        <v>11</v>
      </c>
      <c r="C26" s="241" t="str">
        <f>VLOOKUP(B26,пр.взв.!B7:E70,2,FALSE)</f>
        <v>NIKIFORENKO ARTUR</v>
      </c>
      <c r="D26" s="240">
        <f>VLOOKUP(B26,пр.взв.!B7:F90,3,FALSE)</f>
        <v>1992</v>
      </c>
      <c r="E26" s="240" t="str">
        <f>VLOOKUP(B26,пр.взв.!B7:G90,4,FALSE)</f>
        <v>LAT</v>
      </c>
      <c r="F26" s="242"/>
      <c r="G26" s="243"/>
      <c r="H26" s="244"/>
      <c r="I26" s="240"/>
      <c r="J26" s="237">
        <v>14</v>
      </c>
      <c r="K26" s="212">
        <v>12</v>
      </c>
      <c r="L26" s="241" t="str">
        <f>VLOOKUP(K26,пр.взв.!B7:E70,2,FALSE)</f>
        <v>BACHABEKOV AMINCHON</v>
      </c>
      <c r="M26" s="240" t="str">
        <f>VLOOKUP(K26,пр.взв.!B7:F90,3,FALSE)</f>
        <v>1989 ms</v>
      </c>
      <c r="N26" s="240" t="str">
        <f>VLOOKUP(K26,пр.взв.!B7:G90,4,FALSE)</f>
        <v>TJK</v>
      </c>
      <c r="O26" s="242"/>
      <c r="P26" s="243"/>
      <c r="Q26" s="244"/>
      <c r="R26" s="240"/>
    </row>
    <row r="27" spans="1:18" ht="12.75" hidden="1" customHeight="1">
      <c r="A27" s="215"/>
      <c r="B27" s="217"/>
      <c r="C27" s="219"/>
      <c r="D27" s="221"/>
      <c r="E27" s="221"/>
      <c r="F27" s="221"/>
      <c r="G27" s="221"/>
      <c r="H27" s="121"/>
      <c r="I27" s="232"/>
      <c r="J27" s="238"/>
      <c r="K27" s="217"/>
      <c r="L27" s="219"/>
      <c r="M27" s="221"/>
      <c r="N27" s="221"/>
      <c r="O27" s="221"/>
      <c r="P27" s="221"/>
      <c r="Q27" s="121"/>
      <c r="R27" s="232"/>
    </row>
    <row r="28" spans="1:18" ht="12.75" hidden="1" customHeight="1">
      <c r="A28" s="215"/>
      <c r="B28" s="223">
        <v>27</v>
      </c>
      <c r="C28" s="225">
        <f>VLOOKUP(B28,пр.взв.!B7:E70,2,FALSE)</f>
        <v>0</v>
      </c>
      <c r="D28" s="227">
        <f>VLOOKUP(B28,пр.взв.!B7:F92,3,FALSE)</f>
        <v>0</v>
      </c>
      <c r="E28" s="227">
        <f>VLOOKUP(B28,пр.взв.!B7:G92,4,FALSE)</f>
        <v>0</v>
      </c>
      <c r="F28" s="233"/>
      <c r="G28" s="233"/>
      <c r="H28" s="235"/>
      <c r="I28" s="235"/>
      <c r="J28" s="238"/>
      <c r="K28" s="223">
        <v>28</v>
      </c>
      <c r="L28" s="225">
        <f>VLOOKUP(K28,пр.взв.!B7:E70,2,FALSE)</f>
        <v>0</v>
      </c>
      <c r="M28" s="227">
        <f>VLOOKUP(K28,пр.взв.!B7:F92,3,FALSE)</f>
        <v>0</v>
      </c>
      <c r="N28" s="227">
        <f>VLOOKUP(K28,пр.взв.!B7:G92,4,FALSE)</f>
        <v>0</v>
      </c>
      <c r="O28" s="233"/>
      <c r="P28" s="233"/>
      <c r="Q28" s="235"/>
      <c r="R28" s="235"/>
    </row>
    <row r="29" spans="1:18" ht="13.5" hidden="1" customHeight="1" thickBot="1">
      <c r="A29" s="246"/>
      <c r="B29" s="224"/>
      <c r="C29" s="226"/>
      <c r="D29" s="228"/>
      <c r="E29" s="228"/>
      <c r="F29" s="234"/>
      <c r="G29" s="234"/>
      <c r="H29" s="236"/>
      <c r="I29" s="236"/>
      <c r="J29" s="239"/>
      <c r="K29" s="224"/>
      <c r="L29" s="226"/>
      <c r="M29" s="228"/>
      <c r="N29" s="228"/>
      <c r="O29" s="234"/>
      <c r="P29" s="234"/>
      <c r="Q29" s="236"/>
      <c r="R29" s="236"/>
    </row>
    <row r="30" spans="1:18" ht="12.75" hidden="1" customHeight="1">
      <c r="A30" s="214">
        <v>7</v>
      </c>
      <c r="B30" s="212">
        <v>7</v>
      </c>
      <c r="C30" s="218" t="str">
        <f>VLOOKUP(B30,пр.взв.!B7:E70,2,FALSE)</f>
        <v>KHUSENOV AKHTAM</v>
      </c>
      <c r="D30" s="220" t="str">
        <f>VLOOKUP(B30,пр.взв.!B7:F94,3,FALSE)</f>
        <v>1983 ms</v>
      </c>
      <c r="E30" s="220" t="str">
        <f>VLOOKUP(B30,пр.взв.!B7:G94,4,FALSE)</f>
        <v>TJK</v>
      </c>
      <c r="F30" s="222"/>
      <c r="G30" s="229"/>
      <c r="H30" s="230"/>
      <c r="I30" s="231"/>
      <c r="J30" s="237">
        <v>15</v>
      </c>
      <c r="K30" s="212">
        <v>8</v>
      </c>
      <c r="L30" s="218" t="str">
        <f>VLOOKUP(K30,пр.взв.!B7:E70,2,FALSE)</f>
        <v>RATKO KONSTANTIN</v>
      </c>
      <c r="M30" s="220" t="str">
        <f>VLOOKUP(K30,пр.взв.!B7:F94,3,FALSE)</f>
        <v>1985 msic</v>
      </c>
      <c r="N30" s="220" t="str">
        <f>VLOOKUP(K30,пр.взв.!B7:G94,4,FALSE)</f>
        <v>RUS</v>
      </c>
      <c r="O30" s="222"/>
      <c r="P30" s="229"/>
      <c r="Q30" s="230"/>
      <c r="R30" s="231"/>
    </row>
    <row r="31" spans="1:18" ht="12.75" hidden="1" customHeight="1">
      <c r="A31" s="215"/>
      <c r="B31" s="217"/>
      <c r="C31" s="219"/>
      <c r="D31" s="221"/>
      <c r="E31" s="221"/>
      <c r="F31" s="221"/>
      <c r="G31" s="221"/>
      <c r="H31" s="121"/>
      <c r="I31" s="232"/>
      <c r="J31" s="238"/>
      <c r="K31" s="217"/>
      <c r="L31" s="219"/>
      <c r="M31" s="221"/>
      <c r="N31" s="221"/>
      <c r="O31" s="221"/>
      <c r="P31" s="221"/>
      <c r="Q31" s="121"/>
      <c r="R31" s="232"/>
    </row>
    <row r="32" spans="1:18" ht="12.75" hidden="1" customHeight="1">
      <c r="A32" s="215"/>
      <c r="B32" s="223">
        <v>23</v>
      </c>
      <c r="C32" s="225">
        <f>VLOOKUP(B32,пр.взв.!B7:E70,2,FALSE)</f>
        <v>0</v>
      </c>
      <c r="D32" s="227">
        <f>VLOOKUP(B32,пр.взв.!B7:F96,3,FALSE)</f>
        <v>0</v>
      </c>
      <c r="E32" s="227">
        <f>VLOOKUP(B32,пр.взв.!B7:G96,4,FALSE)</f>
        <v>0</v>
      </c>
      <c r="F32" s="233"/>
      <c r="G32" s="233"/>
      <c r="H32" s="235"/>
      <c r="I32" s="235"/>
      <c r="J32" s="238"/>
      <c r="K32" s="223">
        <v>24</v>
      </c>
      <c r="L32" s="225">
        <f>VLOOKUP(K32,пр.взв.!B7:E70,2,FALSE)</f>
        <v>0</v>
      </c>
      <c r="M32" s="227">
        <f>VLOOKUP(K32,пр.взв.!B7:F96,3,FALSE)</f>
        <v>0</v>
      </c>
      <c r="N32" s="227">
        <f>VLOOKUP(K32,пр.взв.!B7:G96,4,FALSE)</f>
        <v>0</v>
      </c>
      <c r="O32" s="233"/>
      <c r="P32" s="233"/>
      <c r="Q32" s="235"/>
      <c r="R32" s="235"/>
    </row>
    <row r="33" spans="1:18" ht="13.5" hidden="1" customHeight="1" thickBot="1">
      <c r="A33" s="216"/>
      <c r="B33" s="224"/>
      <c r="C33" s="226"/>
      <c r="D33" s="228"/>
      <c r="E33" s="228"/>
      <c r="F33" s="234"/>
      <c r="G33" s="234"/>
      <c r="H33" s="236"/>
      <c r="I33" s="236"/>
      <c r="J33" s="239"/>
      <c r="K33" s="224"/>
      <c r="L33" s="226"/>
      <c r="M33" s="228"/>
      <c r="N33" s="228"/>
      <c r="O33" s="234"/>
      <c r="P33" s="234"/>
      <c r="Q33" s="236"/>
      <c r="R33" s="236"/>
    </row>
    <row r="34" spans="1:18" ht="12.75" hidden="1" customHeight="1">
      <c r="A34" s="214">
        <v>8</v>
      </c>
      <c r="B34" s="212">
        <v>15</v>
      </c>
      <c r="C34" s="218" t="str">
        <f>VLOOKUP(B34,пр.взв.!B7:E70,2,FALSE)</f>
        <v>NAZMUDINOV MAGOMED</v>
      </c>
      <c r="D34" s="220" t="str">
        <f>VLOOKUP(B34,пр.взв.!B7:F98,3,FALSE)</f>
        <v>1990 ms</v>
      </c>
      <c r="E34" s="220" t="str">
        <f>VLOOKUP(B34,пр.взв.!B7:G98,4,FALSE)</f>
        <v>RUS</v>
      </c>
      <c r="F34" s="221"/>
      <c r="G34" s="245"/>
      <c r="H34" s="121"/>
      <c r="I34" s="227"/>
      <c r="J34" s="237">
        <v>16</v>
      </c>
      <c r="K34" s="212">
        <v>16</v>
      </c>
      <c r="L34" s="218" t="str">
        <f>VLOOKUP(K34,пр.взв.!B7:E70,2,FALSE)</f>
        <v>SEKICH KEVIN RASIT</v>
      </c>
      <c r="M34" s="220">
        <f>VLOOKUP(K34,пр.взв.!B7:F98,3,FALSE)</f>
        <v>1992</v>
      </c>
      <c r="N34" s="220" t="str">
        <f>VLOOKUP(K34,пр.взв.!B7:G98,4,FALSE)</f>
        <v>AUT</v>
      </c>
      <c r="O34" s="221"/>
      <c r="P34" s="245"/>
      <c r="Q34" s="121"/>
      <c r="R34" s="227"/>
    </row>
    <row r="35" spans="1:18" ht="12.75" hidden="1" customHeight="1">
      <c r="A35" s="215"/>
      <c r="B35" s="217"/>
      <c r="C35" s="219"/>
      <c r="D35" s="221"/>
      <c r="E35" s="221"/>
      <c r="F35" s="221"/>
      <c r="G35" s="221"/>
      <c r="H35" s="121"/>
      <c r="I35" s="232"/>
      <c r="J35" s="238"/>
      <c r="K35" s="217"/>
      <c r="L35" s="219"/>
      <c r="M35" s="221"/>
      <c r="N35" s="221"/>
      <c r="O35" s="221"/>
      <c r="P35" s="221"/>
      <c r="Q35" s="121"/>
      <c r="R35" s="232"/>
    </row>
    <row r="36" spans="1:18" ht="12.75" hidden="1" customHeight="1">
      <c r="A36" s="215"/>
      <c r="B36" s="223">
        <v>31</v>
      </c>
      <c r="C36" s="225">
        <f>VLOOKUP(B36,пр.взв.!B7:E70,2,FALSE)</f>
        <v>0</v>
      </c>
      <c r="D36" s="227">
        <f>VLOOKUP(B36,пр.взв.!B7:F100,3,FALSE)</f>
        <v>0</v>
      </c>
      <c r="E36" s="227">
        <f>VLOOKUP(B36,пр.взв.!B7:G100,4,FALSE)</f>
        <v>0</v>
      </c>
      <c r="F36" s="233"/>
      <c r="G36" s="233"/>
      <c r="H36" s="235"/>
      <c r="I36" s="235"/>
      <c r="J36" s="238"/>
      <c r="K36" s="223">
        <v>32</v>
      </c>
      <c r="L36" s="225">
        <f>VLOOKUP(K36,пр.взв.!B7:E70,2,FALSE)</f>
        <v>0</v>
      </c>
      <c r="M36" s="227">
        <f>VLOOKUP(K36,пр.взв.!B7:F100,3,FALSE)</f>
        <v>0</v>
      </c>
      <c r="N36" s="227">
        <f>VLOOKUP(K36,пр.взв.!B7:G100,4,FALSE)</f>
        <v>0</v>
      </c>
      <c r="O36" s="233"/>
      <c r="P36" s="233"/>
      <c r="Q36" s="235"/>
      <c r="R36" s="235"/>
    </row>
    <row r="37" spans="1:18" ht="12.75" hidden="1" customHeight="1">
      <c r="A37" s="246"/>
      <c r="B37" s="217"/>
      <c r="C37" s="219"/>
      <c r="D37" s="221"/>
      <c r="E37" s="221"/>
      <c r="F37" s="222"/>
      <c r="G37" s="222"/>
      <c r="H37" s="231"/>
      <c r="I37" s="231"/>
      <c r="J37" s="247"/>
      <c r="K37" s="217"/>
      <c r="L37" s="219"/>
      <c r="M37" s="221"/>
      <c r="N37" s="221"/>
      <c r="O37" s="222"/>
      <c r="P37" s="222"/>
      <c r="Q37" s="231"/>
      <c r="R37" s="231"/>
    </row>
    <row r="38" spans="1:18" hidden="1"/>
    <row r="39" spans="1:18" ht="16.5" thickBot="1">
      <c r="B39" s="72" t="s">
        <v>20</v>
      </c>
      <c r="C39" s="73" t="s">
        <v>27</v>
      </c>
      <c r="D39" s="74" t="s">
        <v>28</v>
      </c>
      <c r="E39" s="75"/>
      <c r="F39" s="72"/>
      <c r="G39" s="75"/>
      <c r="H39" s="75"/>
      <c r="I39" s="75"/>
      <c r="J39" s="75"/>
      <c r="K39" s="72" t="s">
        <v>25</v>
      </c>
      <c r="L39" s="73" t="s">
        <v>27</v>
      </c>
      <c r="M39" s="74" t="s">
        <v>28</v>
      </c>
      <c r="N39" s="75"/>
      <c r="O39" s="72"/>
      <c r="P39" s="75"/>
      <c r="Q39" s="75"/>
      <c r="R39" s="75"/>
    </row>
    <row r="40" spans="1:18" ht="12.75" customHeight="1">
      <c r="A40" s="199" t="s">
        <v>29</v>
      </c>
      <c r="B40" s="201" t="s">
        <v>2</v>
      </c>
      <c r="C40" s="203" t="s">
        <v>3</v>
      </c>
      <c r="D40" s="203" t="s">
        <v>4</v>
      </c>
      <c r="E40" s="203" t="s">
        <v>12</v>
      </c>
      <c r="F40" s="205" t="s">
        <v>13</v>
      </c>
      <c r="G40" s="206" t="s">
        <v>15</v>
      </c>
      <c r="H40" s="208" t="s">
        <v>16</v>
      </c>
      <c r="I40" s="210" t="s">
        <v>104</v>
      </c>
      <c r="J40" s="199" t="s">
        <v>29</v>
      </c>
      <c r="K40" s="212" t="s">
        <v>2</v>
      </c>
      <c r="L40" s="203" t="s">
        <v>3</v>
      </c>
      <c r="M40" s="203" t="s">
        <v>4</v>
      </c>
      <c r="N40" s="203" t="s">
        <v>12</v>
      </c>
      <c r="O40" s="205" t="s">
        <v>13</v>
      </c>
      <c r="P40" s="206" t="s">
        <v>15</v>
      </c>
      <c r="Q40" s="208" t="s">
        <v>16</v>
      </c>
      <c r="R40" s="210" t="s">
        <v>104</v>
      </c>
    </row>
    <row r="41" spans="1:18" ht="13.5" customHeight="1" thickBot="1">
      <c r="A41" s="200"/>
      <c r="B41" s="202" t="s">
        <v>2</v>
      </c>
      <c r="C41" s="204" t="s">
        <v>3</v>
      </c>
      <c r="D41" s="204" t="s">
        <v>4</v>
      </c>
      <c r="E41" s="204" t="s">
        <v>12</v>
      </c>
      <c r="F41" s="204" t="s">
        <v>13</v>
      </c>
      <c r="G41" s="207"/>
      <c r="H41" s="209"/>
      <c r="I41" s="211" t="s">
        <v>14</v>
      </c>
      <c r="J41" s="200"/>
      <c r="K41" s="213" t="s">
        <v>2</v>
      </c>
      <c r="L41" s="204" t="s">
        <v>3</v>
      </c>
      <c r="M41" s="204" t="s">
        <v>4</v>
      </c>
      <c r="N41" s="204" t="s">
        <v>12</v>
      </c>
      <c r="O41" s="204" t="s">
        <v>13</v>
      </c>
      <c r="P41" s="207"/>
      <c r="Q41" s="209"/>
      <c r="R41" s="211" t="s">
        <v>14</v>
      </c>
    </row>
    <row r="42" spans="1:18">
      <c r="A42" s="214">
        <v>1</v>
      </c>
      <c r="B42" s="248">
        <v>1</v>
      </c>
      <c r="C42" s="218" t="str">
        <f>VLOOKUP(B42,пр.взв.!B7:E70,2,FALSE)</f>
        <v>OSIPENKO ARTEM</v>
      </c>
      <c r="D42" s="220" t="str">
        <f>VLOOKUP(B42,пр.взв.!B7:F106,3,FALSE)</f>
        <v>1988 dvms</v>
      </c>
      <c r="E42" s="220" t="str">
        <f>VLOOKUP(B42,пр.взв.!B7:G106,4,FALSE)</f>
        <v>RUS</v>
      </c>
      <c r="F42" s="222"/>
      <c r="G42" s="229"/>
      <c r="H42" s="230"/>
      <c r="I42" s="231"/>
      <c r="J42" s="237">
        <v>5</v>
      </c>
      <c r="K42" s="248">
        <v>2</v>
      </c>
      <c r="L42" s="218" t="str">
        <f>VLOOKUP(K42,пр.взв.!B7:E70,2,FALSE)</f>
        <v>KHORPYAKOV OLEG</v>
      </c>
      <c r="M42" s="220" t="str">
        <f>VLOOKUP(K42,пр.взв.!B7:F106,3,FALSE)</f>
        <v>1977 msic</v>
      </c>
      <c r="N42" s="220" t="str">
        <f>VLOOKUP(K42,пр.взв.!B7:G106,4,FALSE)</f>
        <v>RUS</v>
      </c>
      <c r="O42" s="222"/>
      <c r="P42" s="229"/>
      <c r="Q42" s="230"/>
      <c r="R42" s="231"/>
    </row>
    <row r="43" spans="1:18">
      <c r="A43" s="215"/>
      <c r="B43" s="249"/>
      <c r="C43" s="219"/>
      <c r="D43" s="221"/>
      <c r="E43" s="221"/>
      <c r="F43" s="221"/>
      <c r="G43" s="221"/>
      <c r="H43" s="121"/>
      <c r="I43" s="232"/>
      <c r="J43" s="238"/>
      <c r="K43" s="249"/>
      <c r="L43" s="219"/>
      <c r="M43" s="221"/>
      <c r="N43" s="221"/>
      <c r="O43" s="221"/>
      <c r="P43" s="221"/>
      <c r="Q43" s="121"/>
      <c r="R43" s="232"/>
    </row>
    <row r="44" spans="1:18">
      <c r="A44" s="215"/>
      <c r="B44" s="249">
        <v>9</v>
      </c>
      <c r="C44" s="225" t="str">
        <f>VLOOKUP(B44,пр.взв.!B7:E70,2,FALSE)</f>
        <v>BEKBALAEV AIBEK</v>
      </c>
      <c r="D44" s="227" t="str">
        <f>VLOOKUP(B44,пр.взв.!B7:F108,3,FALSE)</f>
        <v>1989 ms</v>
      </c>
      <c r="E44" s="227" t="str">
        <f>VLOOKUP(B44,пр.взв.!B7:G108,4,FALSE)</f>
        <v>KGZ</v>
      </c>
      <c r="F44" s="233"/>
      <c r="G44" s="233"/>
      <c r="H44" s="235"/>
      <c r="I44" s="235"/>
      <c r="J44" s="238"/>
      <c r="K44" s="249">
        <v>10</v>
      </c>
      <c r="L44" s="225" t="str">
        <f>VLOOKUP(K44,пр.взв.!B7:E70,2,FALSE)</f>
        <v>RAKHMATULLOEV UMED</v>
      </c>
      <c r="M44" s="227" t="str">
        <f>VLOOKUP(K44,пр.взв.!B7:F108,3,FALSE)</f>
        <v>1992 ms</v>
      </c>
      <c r="N44" s="227" t="str">
        <f>VLOOKUP(K44,пр.взв.!B7:G108,4,FALSE)</f>
        <v>TJK</v>
      </c>
      <c r="O44" s="233"/>
      <c r="P44" s="233"/>
      <c r="Q44" s="235"/>
      <c r="R44" s="235"/>
    </row>
    <row r="45" spans="1:18" ht="13.5" thickBot="1">
      <c r="A45" s="216"/>
      <c r="B45" s="250"/>
      <c r="C45" s="226"/>
      <c r="D45" s="228"/>
      <c r="E45" s="228"/>
      <c r="F45" s="234"/>
      <c r="G45" s="234"/>
      <c r="H45" s="236"/>
      <c r="I45" s="236"/>
      <c r="J45" s="239"/>
      <c r="K45" s="250"/>
      <c r="L45" s="226"/>
      <c r="M45" s="228"/>
      <c r="N45" s="228"/>
      <c r="O45" s="234"/>
      <c r="P45" s="234"/>
      <c r="Q45" s="236"/>
      <c r="R45" s="236"/>
    </row>
    <row r="46" spans="1:18">
      <c r="A46" s="214">
        <v>2</v>
      </c>
      <c r="B46" s="248">
        <v>5</v>
      </c>
      <c r="C46" s="241" t="str">
        <f>VLOOKUP(B46,пр.взв.!B7:E70,2,FALSE)</f>
        <v>HAAPA-AHO HEIKKI</v>
      </c>
      <c r="D46" s="240">
        <f>VLOOKUP(B46,пр.взв.!B7:F110,3,FALSE)</f>
        <v>1983</v>
      </c>
      <c r="E46" s="240" t="str">
        <f>VLOOKUP(B46,пр.взв.!B7:G110,4,FALSE)</f>
        <v>FIN</v>
      </c>
      <c r="F46" s="242"/>
      <c r="G46" s="243"/>
      <c r="H46" s="244"/>
      <c r="I46" s="240"/>
      <c r="J46" s="237">
        <v>6</v>
      </c>
      <c r="K46" s="248">
        <v>6</v>
      </c>
      <c r="L46" s="241" t="str">
        <f>VLOOKUP(K46,пр.взв.!B7:E70,2,FALSE)</f>
        <v>RYBAK YURY</v>
      </c>
      <c r="M46" s="240" t="str">
        <f>VLOOKUP(K46,пр.взв.!B7:F110,3,FALSE)</f>
        <v>1979 dvms</v>
      </c>
      <c r="N46" s="240" t="str">
        <f>VLOOKUP(K46,пр.взв.!B7:G110,4,FALSE)</f>
        <v>BLR</v>
      </c>
      <c r="O46" s="242"/>
      <c r="P46" s="243"/>
      <c r="Q46" s="244"/>
      <c r="R46" s="240"/>
    </row>
    <row r="47" spans="1:18">
      <c r="A47" s="215"/>
      <c r="B47" s="249"/>
      <c r="C47" s="219"/>
      <c r="D47" s="221"/>
      <c r="E47" s="221"/>
      <c r="F47" s="221"/>
      <c r="G47" s="221"/>
      <c r="H47" s="121"/>
      <c r="I47" s="232"/>
      <c r="J47" s="238"/>
      <c r="K47" s="249"/>
      <c r="L47" s="219"/>
      <c r="M47" s="221"/>
      <c r="N47" s="221"/>
      <c r="O47" s="221"/>
      <c r="P47" s="221"/>
      <c r="Q47" s="121"/>
      <c r="R47" s="232"/>
    </row>
    <row r="48" spans="1:18">
      <c r="A48" s="215"/>
      <c r="B48" s="249">
        <v>13</v>
      </c>
      <c r="C48" s="225" t="str">
        <f>VLOOKUP(B48,пр.взв.!B7:E70,2,FALSE)</f>
        <v>LEE SANG SOO</v>
      </c>
      <c r="D48" s="227">
        <f>VLOOKUP(B48,пр.взв.!B7:F112,3,FALSE)</f>
        <v>1983</v>
      </c>
      <c r="E48" s="227" t="str">
        <f>VLOOKUP(B48,пр.взв.!B7:G112,4,FALSE)</f>
        <v>KOR</v>
      </c>
      <c r="F48" s="233" t="s">
        <v>105</v>
      </c>
      <c r="G48" s="233"/>
      <c r="H48" s="235"/>
      <c r="I48" s="235"/>
      <c r="J48" s="238"/>
      <c r="K48" s="249">
        <v>14</v>
      </c>
      <c r="L48" s="225" t="str">
        <f>VLOOKUP(K48,пр.взв.!B7:E70,2,FALSE)</f>
        <v>CHO EUN SAEM</v>
      </c>
      <c r="M48" s="227">
        <f>VLOOKUP(K48,пр.взв.!B7:F112,3,FALSE)</f>
        <v>1990</v>
      </c>
      <c r="N48" s="227" t="str">
        <f>VLOOKUP(K48,пр.взв.!B7:G112,4,FALSE)</f>
        <v>KOR</v>
      </c>
      <c r="O48" s="233"/>
      <c r="P48" s="233"/>
      <c r="Q48" s="235"/>
      <c r="R48" s="235"/>
    </row>
    <row r="49" spans="1:18" ht="13.5" thickBot="1">
      <c r="A49" s="216"/>
      <c r="B49" s="250"/>
      <c r="C49" s="226"/>
      <c r="D49" s="228"/>
      <c r="E49" s="228"/>
      <c r="F49" s="234"/>
      <c r="G49" s="234"/>
      <c r="H49" s="236"/>
      <c r="I49" s="236"/>
      <c r="J49" s="239"/>
      <c r="K49" s="250"/>
      <c r="L49" s="226"/>
      <c r="M49" s="228"/>
      <c r="N49" s="228"/>
      <c r="O49" s="234"/>
      <c r="P49" s="234"/>
      <c r="Q49" s="236"/>
      <c r="R49" s="236"/>
    </row>
    <row r="50" spans="1:18">
      <c r="A50" s="214">
        <v>3</v>
      </c>
      <c r="B50" s="248">
        <v>3</v>
      </c>
      <c r="C50" s="218" t="str">
        <f>VLOOKUP(B50,пр.взв.!B7:E70,2,FALSE)</f>
        <v>SAFARBAYEV VASIF</v>
      </c>
      <c r="D50" s="220">
        <f>VLOOKUP(B50,пр.взв.!B7:F114,3,FALSE)</f>
        <v>1985</v>
      </c>
      <c r="E50" s="220" t="str">
        <f>VLOOKUP(B50,пр.взв.!B7:G114,4,FALSE)</f>
        <v>AZE</v>
      </c>
      <c r="F50" s="222"/>
      <c r="G50" s="229"/>
      <c r="H50" s="230"/>
      <c r="I50" s="231"/>
      <c r="J50" s="237">
        <v>7</v>
      </c>
      <c r="K50" s="248">
        <v>4</v>
      </c>
      <c r="L50" s="218" t="str">
        <f>VLOOKUP(K50,пр.взв.!B7:E70,2,FALSE)</f>
        <v>SHIRYAEV MAKSIM</v>
      </c>
      <c r="M50" s="220" t="str">
        <f>VLOOKUP(K50,пр.взв.!B7:F114,3,FALSE)</f>
        <v>1988 msic</v>
      </c>
      <c r="N50" s="220" t="str">
        <f>VLOOKUP(K50,пр.взв.!B7:G114,4,FALSE)</f>
        <v>RUS</v>
      </c>
      <c r="O50" s="222"/>
      <c r="P50" s="229"/>
      <c r="Q50" s="230"/>
      <c r="R50" s="231"/>
    </row>
    <row r="51" spans="1:18">
      <c r="A51" s="215"/>
      <c r="B51" s="249"/>
      <c r="C51" s="219"/>
      <c r="D51" s="221"/>
      <c r="E51" s="221"/>
      <c r="F51" s="221"/>
      <c r="G51" s="221"/>
      <c r="H51" s="121"/>
      <c r="I51" s="232"/>
      <c r="J51" s="238"/>
      <c r="K51" s="249"/>
      <c r="L51" s="219"/>
      <c r="M51" s="221"/>
      <c r="N51" s="221"/>
      <c r="O51" s="221"/>
      <c r="P51" s="221"/>
      <c r="Q51" s="121"/>
      <c r="R51" s="232"/>
    </row>
    <row r="52" spans="1:18">
      <c r="A52" s="215"/>
      <c r="B52" s="249">
        <v>11</v>
      </c>
      <c r="C52" s="225" t="str">
        <f>VLOOKUP(B52,пр.взв.!B7:E70,2,FALSE)</f>
        <v>NIKIFORENKO ARTUR</v>
      </c>
      <c r="D52" s="227">
        <f>VLOOKUP(B52,пр.взв.!B7:F116,3,FALSE)</f>
        <v>1992</v>
      </c>
      <c r="E52" s="227" t="str">
        <f>VLOOKUP(B52,пр.взв.!B7:G116,4,FALSE)</f>
        <v>LAT</v>
      </c>
      <c r="F52" s="233"/>
      <c r="G52" s="233"/>
      <c r="H52" s="235"/>
      <c r="I52" s="235"/>
      <c r="J52" s="238"/>
      <c r="K52" s="249">
        <v>12</v>
      </c>
      <c r="L52" s="225" t="str">
        <f>VLOOKUP(K52,пр.взв.!B7:E70,2,FALSE)</f>
        <v>BACHABEKOV AMINCHON</v>
      </c>
      <c r="M52" s="227" t="str">
        <f>VLOOKUP(K52,пр.взв.!B7:F116,3,FALSE)</f>
        <v>1989 ms</v>
      </c>
      <c r="N52" s="227" t="str">
        <f>VLOOKUP(K52,пр.взв.!B7:G116,4,FALSE)</f>
        <v>TJK</v>
      </c>
      <c r="O52" s="233"/>
      <c r="P52" s="233"/>
      <c r="Q52" s="235"/>
      <c r="R52" s="235"/>
    </row>
    <row r="53" spans="1:18" ht="13.5" thickBot="1">
      <c r="A53" s="216"/>
      <c r="B53" s="250"/>
      <c r="C53" s="226"/>
      <c r="D53" s="228"/>
      <c r="E53" s="228"/>
      <c r="F53" s="234"/>
      <c r="G53" s="234"/>
      <c r="H53" s="236"/>
      <c r="I53" s="236"/>
      <c r="J53" s="239"/>
      <c r="K53" s="250"/>
      <c r="L53" s="226"/>
      <c r="M53" s="228"/>
      <c r="N53" s="228"/>
      <c r="O53" s="234"/>
      <c r="P53" s="234"/>
      <c r="Q53" s="236"/>
      <c r="R53" s="236"/>
    </row>
    <row r="54" spans="1:18">
      <c r="A54" s="214">
        <v>4</v>
      </c>
      <c r="B54" s="248">
        <v>7</v>
      </c>
      <c r="C54" s="241" t="str">
        <f>VLOOKUP(B54,пр.взв.!B7:E70,2,FALSE)</f>
        <v>KHUSENOV AKHTAM</v>
      </c>
      <c r="D54" s="220" t="str">
        <f>VLOOKUP(B54,пр.взв.!B7:F118,3,FALSE)</f>
        <v>1983 ms</v>
      </c>
      <c r="E54" s="220" t="str">
        <f>VLOOKUP(B54,пр.взв.!B7:G118,4,FALSE)</f>
        <v>TJK</v>
      </c>
      <c r="F54" s="221"/>
      <c r="G54" s="245"/>
      <c r="H54" s="121"/>
      <c r="I54" s="227"/>
      <c r="J54" s="237">
        <v>8</v>
      </c>
      <c r="K54" s="248">
        <v>8</v>
      </c>
      <c r="L54" s="241" t="str">
        <f>VLOOKUP(K54,пр.взв.!B7:E70,2,FALSE)</f>
        <v>RATKO KONSTANTIN</v>
      </c>
      <c r="M54" s="220" t="str">
        <f>VLOOKUP(K54,пр.взв.!B7:F118,3,FALSE)</f>
        <v>1985 msic</v>
      </c>
      <c r="N54" s="220" t="str">
        <f>VLOOKUP(K54,пр.взв.!B7:G118,4,FALSE)</f>
        <v>RUS</v>
      </c>
      <c r="O54" s="221"/>
      <c r="P54" s="245"/>
      <c r="Q54" s="121"/>
      <c r="R54" s="227"/>
    </row>
    <row r="55" spans="1:18">
      <c r="A55" s="215"/>
      <c r="B55" s="249"/>
      <c r="C55" s="219"/>
      <c r="D55" s="221"/>
      <c r="E55" s="221"/>
      <c r="F55" s="221"/>
      <c r="G55" s="221"/>
      <c r="H55" s="121"/>
      <c r="I55" s="232"/>
      <c r="J55" s="238"/>
      <c r="K55" s="249"/>
      <c r="L55" s="219"/>
      <c r="M55" s="221"/>
      <c r="N55" s="221"/>
      <c r="O55" s="221"/>
      <c r="P55" s="221"/>
      <c r="Q55" s="121"/>
      <c r="R55" s="232"/>
    </row>
    <row r="56" spans="1:18">
      <c r="A56" s="215"/>
      <c r="B56" s="249">
        <v>15</v>
      </c>
      <c r="C56" s="225" t="str">
        <f>VLOOKUP(B56,пр.взв.!B7:E70,2,FALSE)</f>
        <v>NAZMUDINOV MAGOMED</v>
      </c>
      <c r="D56" s="227" t="str">
        <f>VLOOKUP(B56,пр.взв.!B7:F120,3,FALSE)</f>
        <v>1990 ms</v>
      </c>
      <c r="E56" s="227" t="str">
        <f>VLOOKUP(B56,пр.взв.!B7:G120,4,FALSE)</f>
        <v>RUS</v>
      </c>
      <c r="F56" s="233"/>
      <c r="G56" s="233"/>
      <c r="H56" s="235"/>
      <c r="I56" s="235"/>
      <c r="J56" s="238"/>
      <c r="K56" s="249">
        <v>16</v>
      </c>
      <c r="L56" s="225" t="str">
        <f>VLOOKUP(K56,пр.взв.!B7:E70,2,FALSE)</f>
        <v>SEKICH KEVIN RASIT</v>
      </c>
      <c r="M56" s="227">
        <f>VLOOKUP(K56,пр.взв.!B7:F120,3,FALSE)</f>
        <v>1992</v>
      </c>
      <c r="N56" s="227" t="str">
        <f>VLOOKUP(K56,пр.взв.!B7:G120,4,FALSE)</f>
        <v>AUT</v>
      </c>
      <c r="O56" s="233"/>
      <c r="P56" s="233"/>
      <c r="Q56" s="235"/>
      <c r="R56" s="235"/>
    </row>
    <row r="57" spans="1:18">
      <c r="A57" s="246"/>
      <c r="B57" s="249"/>
      <c r="C57" s="219"/>
      <c r="D57" s="221"/>
      <c r="E57" s="221"/>
      <c r="F57" s="222"/>
      <c r="G57" s="222"/>
      <c r="H57" s="231"/>
      <c r="I57" s="231"/>
      <c r="J57" s="247"/>
      <c r="K57" s="249"/>
      <c r="L57" s="219"/>
      <c r="M57" s="221"/>
      <c r="N57" s="221"/>
      <c r="O57" s="222"/>
      <c r="P57" s="222"/>
      <c r="Q57" s="231"/>
      <c r="R57" s="231"/>
    </row>
    <row r="59" spans="1:18" ht="16.5" thickBot="1">
      <c r="B59" s="72" t="s">
        <v>20</v>
      </c>
      <c r="C59" s="73" t="s">
        <v>27</v>
      </c>
      <c r="D59" s="74" t="s">
        <v>32</v>
      </c>
      <c r="E59" s="75"/>
      <c r="F59" s="72"/>
      <c r="G59" s="75"/>
      <c r="H59" s="75"/>
      <c r="I59" s="75"/>
      <c r="J59" s="75"/>
      <c r="K59" s="72" t="s">
        <v>25</v>
      </c>
      <c r="L59" s="73" t="s">
        <v>27</v>
      </c>
      <c r="M59" s="74" t="s">
        <v>32</v>
      </c>
      <c r="N59" s="75"/>
      <c r="O59" s="72"/>
      <c r="P59" s="75"/>
      <c r="Q59" s="75"/>
      <c r="R59" s="75"/>
    </row>
    <row r="60" spans="1:18" ht="12.75" customHeight="1">
      <c r="A60" s="199" t="s">
        <v>29</v>
      </c>
      <c r="B60" s="201" t="s">
        <v>2</v>
      </c>
      <c r="C60" s="203" t="s">
        <v>3</v>
      </c>
      <c r="D60" s="203" t="s">
        <v>4</v>
      </c>
      <c r="E60" s="203" t="s">
        <v>12</v>
      </c>
      <c r="F60" s="205" t="s">
        <v>13</v>
      </c>
      <c r="G60" s="206" t="s">
        <v>15</v>
      </c>
      <c r="H60" s="208" t="s">
        <v>16</v>
      </c>
      <c r="I60" s="210" t="s">
        <v>104</v>
      </c>
      <c r="J60" s="199" t="s">
        <v>29</v>
      </c>
      <c r="K60" s="212" t="s">
        <v>2</v>
      </c>
      <c r="L60" s="203" t="s">
        <v>3</v>
      </c>
      <c r="M60" s="203" t="s">
        <v>4</v>
      </c>
      <c r="N60" s="203" t="s">
        <v>12</v>
      </c>
      <c r="O60" s="205" t="s">
        <v>13</v>
      </c>
      <c r="P60" s="206" t="s">
        <v>15</v>
      </c>
      <c r="Q60" s="208" t="s">
        <v>16</v>
      </c>
      <c r="R60" s="210" t="s">
        <v>104</v>
      </c>
    </row>
    <row r="61" spans="1:18" ht="13.5" customHeight="1" thickBot="1">
      <c r="A61" s="200"/>
      <c r="B61" s="202" t="s">
        <v>2</v>
      </c>
      <c r="C61" s="204" t="s">
        <v>3</v>
      </c>
      <c r="D61" s="204" t="s">
        <v>4</v>
      </c>
      <c r="E61" s="204" t="s">
        <v>12</v>
      </c>
      <c r="F61" s="204" t="s">
        <v>13</v>
      </c>
      <c r="G61" s="207"/>
      <c r="H61" s="209"/>
      <c r="I61" s="211" t="s">
        <v>14</v>
      </c>
      <c r="J61" s="200"/>
      <c r="K61" s="213" t="s">
        <v>2</v>
      </c>
      <c r="L61" s="204" t="s">
        <v>3</v>
      </c>
      <c r="M61" s="204" t="s">
        <v>4</v>
      </c>
      <c r="N61" s="204" t="s">
        <v>12</v>
      </c>
      <c r="O61" s="204" t="s">
        <v>13</v>
      </c>
      <c r="P61" s="207"/>
      <c r="Q61" s="209"/>
      <c r="R61" s="211" t="s">
        <v>14</v>
      </c>
    </row>
    <row r="62" spans="1:18">
      <c r="A62" s="214">
        <v>1</v>
      </c>
      <c r="B62" s="248">
        <v>1</v>
      </c>
      <c r="C62" s="241" t="str">
        <f>VLOOKUP(B62,пр.взв.!B7:E70,2,FALSE)</f>
        <v>OSIPENKO ARTEM</v>
      </c>
      <c r="D62" s="240" t="str">
        <f>VLOOKUP(B62,пр.взв.!B7:F126,3,FALSE)</f>
        <v>1988 dvms</v>
      </c>
      <c r="E62" s="240" t="str">
        <f>VLOOKUP(B62,пр.взв.!B7:G126,4,FALSE)</f>
        <v>RUS</v>
      </c>
      <c r="F62" s="242"/>
      <c r="G62" s="243"/>
      <c r="H62" s="244"/>
      <c r="I62" s="251"/>
      <c r="J62" s="237">
        <v>3</v>
      </c>
      <c r="K62" s="248">
        <v>2</v>
      </c>
      <c r="L62" s="241" t="str">
        <f>VLOOKUP(K62,пр.взв.!B7:E70,2,FALSE)</f>
        <v>KHORPYAKOV OLEG</v>
      </c>
      <c r="M62" s="220" t="str">
        <f>VLOOKUP(K62,пр.взв.!B7:F126,3,FALSE)</f>
        <v>1977 msic</v>
      </c>
      <c r="N62" s="220" t="str">
        <f>VLOOKUP(K62,пр.взв.!B7:G126,4,FALSE)</f>
        <v>RUS</v>
      </c>
      <c r="O62" s="242"/>
      <c r="P62" s="243"/>
      <c r="Q62" s="244"/>
      <c r="R62" s="251"/>
    </row>
    <row r="63" spans="1:18">
      <c r="A63" s="215"/>
      <c r="B63" s="249"/>
      <c r="C63" s="219"/>
      <c r="D63" s="221"/>
      <c r="E63" s="221"/>
      <c r="F63" s="221"/>
      <c r="G63" s="221"/>
      <c r="H63" s="121"/>
      <c r="I63" s="232"/>
      <c r="J63" s="238"/>
      <c r="K63" s="249"/>
      <c r="L63" s="219"/>
      <c r="M63" s="221"/>
      <c r="N63" s="221"/>
      <c r="O63" s="221"/>
      <c r="P63" s="221"/>
      <c r="Q63" s="121"/>
      <c r="R63" s="232"/>
    </row>
    <row r="64" spans="1:18">
      <c r="A64" s="215"/>
      <c r="B64" s="249">
        <v>5</v>
      </c>
      <c r="C64" s="225" t="str">
        <f>VLOOKUP(B64,пр.взв.!B7:E70,2,FALSE)</f>
        <v>HAAPA-AHO HEIKKI</v>
      </c>
      <c r="D64" s="227">
        <f>VLOOKUP(B64,пр.взв.!B7:F128,3,FALSE)</f>
        <v>1983</v>
      </c>
      <c r="E64" s="227" t="str">
        <f>VLOOKUP(B64,пр.взв.!B7:G128,4,FALSE)</f>
        <v>FIN</v>
      </c>
      <c r="F64" s="233"/>
      <c r="G64" s="233"/>
      <c r="H64" s="235"/>
      <c r="I64" s="235"/>
      <c r="J64" s="238"/>
      <c r="K64" s="249">
        <v>6</v>
      </c>
      <c r="L64" s="225" t="str">
        <f>VLOOKUP(K64,пр.взв.!B7:E70,2,FALSE)</f>
        <v>RYBAK YURY</v>
      </c>
      <c r="M64" s="227" t="str">
        <f>VLOOKUP(K64,пр.взв.!B7:F128,3,FALSE)</f>
        <v>1979 dvms</v>
      </c>
      <c r="N64" s="227" t="str">
        <f>VLOOKUP(K64,пр.взв.!B7:G128,4,FALSE)</f>
        <v>BLR</v>
      </c>
      <c r="O64" s="233"/>
      <c r="P64" s="233"/>
      <c r="Q64" s="235"/>
      <c r="R64" s="235"/>
    </row>
    <row r="65" spans="1:18" ht="13.5" thickBot="1">
      <c r="A65" s="216"/>
      <c r="B65" s="250"/>
      <c r="C65" s="226"/>
      <c r="D65" s="228"/>
      <c r="E65" s="228"/>
      <c r="F65" s="234"/>
      <c r="G65" s="234"/>
      <c r="H65" s="236"/>
      <c r="I65" s="236"/>
      <c r="J65" s="239"/>
      <c r="K65" s="250"/>
      <c r="L65" s="226"/>
      <c r="M65" s="228"/>
      <c r="N65" s="228"/>
      <c r="O65" s="234"/>
      <c r="P65" s="234"/>
      <c r="Q65" s="236"/>
      <c r="R65" s="236"/>
    </row>
    <row r="66" spans="1:18">
      <c r="A66" s="214">
        <v>2</v>
      </c>
      <c r="B66" s="248">
        <v>3</v>
      </c>
      <c r="C66" s="241" t="str">
        <f>VLOOKUP(B66,пр.взв.!B7:E70,2,FALSE)</f>
        <v>SAFARBAYEV VASIF</v>
      </c>
      <c r="D66" s="220">
        <f>VLOOKUP(B66,пр.взв.!B7:F130,3,FALSE)</f>
        <v>1985</v>
      </c>
      <c r="E66" s="220" t="str">
        <f>VLOOKUP(B66,пр.взв.!B7:G130,4,FALSE)</f>
        <v>AZE</v>
      </c>
      <c r="F66" s="242"/>
      <c r="G66" s="243"/>
      <c r="H66" s="244"/>
      <c r="I66" s="240"/>
      <c r="J66" s="237">
        <v>4</v>
      </c>
      <c r="K66" s="248">
        <v>4</v>
      </c>
      <c r="L66" s="241" t="str">
        <f>VLOOKUP(K66,пр.взв.!B7:E70,2,FALSE)</f>
        <v>SHIRYAEV MAKSIM</v>
      </c>
      <c r="M66" s="220" t="str">
        <f>VLOOKUP(K66,пр.взв.!B7:F130,3,FALSE)</f>
        <v>1988 msic</v>
      </c>
      <c r="N66" s="220" t="str">
        <f>VLOOKUP(K66,пр.взв.!B7:G130,4,FALSE)</f>
        <v>RUS</v>
      </c>
      <c r="O66" s="242"/>
      <c r="P66" s="243"/>
      <c r="Q66" s="244"/>
      <c r="R66" s="240"/>
    </row>
    <row r="67" spans="1:18">
      <c r="A67" s="215"/>
      <c r="B67" s="249"/>
      <c r="C67" s="219"/>
      <c r="D67" s="221"/>
      <c r="E67" s="221"/>
      <c r="F67" s="221"/>
      <c r="G67" s="221"/>
      <c r="H67" s="121"/>
      <c r="I67" s="232"/>
      <c r="J67" s="238"/>
      <c r="K67" s="249"/>
      <c r="L67" s="219"/>
      <c r="M67" s="221"/>
      <c r="N67" s="221"/>
      <c r="O67" s="221"/>
      <c r="P67" s="221"/>
      <c r="Q67" s="121"/>
      <c r="R67" s="232"/>
    </row>
    <row r="68" spans="1:18">
      <c r="A68" s="215"/>
      <c r="B68" s="249">
        <v>15</v>
      </c>
      <c r="C68" s="225" t="str">
        <f>VLOOKUP(B68,пр.взв.!B7:E70,2,FALSE)</f>
        <v>NAZMUDINOV MAGOMED</v>
      </c>
      <c r="D68" s="227" t="str">
        <f>VLOOKUP(B68,пр.взв.!B7:F132,3,FALSE)</f>
        <v>1990 ms</v>
      </c>
      <c r="E68" s="227" t="str">
        <f>VLOOKUP(B68,пр.взв.!B7:G132,4,FALSE)</f>
        <v>RUS</v>
      </c>
      <c r="F68" s="233"/>
      <c r="G68" s="233"/>
      <c r="H68" s="235"/>
      <c r="I68" s="235"/>
      <c r="J68" s="238"/>
      <c r="K68" s="249">
        <v>8</v>
      </c>
      <c r="L68" s="225" t="str">
        <f>VLOOKUP(K68,пр.взв.!B7:E70,2,FALSE)</f>
        <v>RATKO KONSTANTIN</v>
      </c>
      <c r="M68" s="227" t="str">
        <f>VLOOKUP(K68,пр.взв.!B7:F132,3,FALSE)</f>
        <v>1985 msic</v>
      </c>
      <c r="N68" s="227" t="str">
        <f>VLOOKUP(K68,пр.взв.!B7:G132,4,FALSE)</f>
        <v>RUS</v>
      </c>
      <c r="O68" s="233"/>
      <c r="P68" s="233"/>
      <c r="Q68" s="235"/>
      <c r="R68" s="235"/>
    </row>
    <row r="69" spans="1:18">
      <c r="A69" s="246"/>
      <c r="B69" s="249"/>
      <c r="C69" s="219"/>
      <c r="D69" s="221"/>
      <c r="E69" s="221"/>
      <c r="F69" s="222"/>
      <c r="G69" s="222"/>
      <c r="H69" s="231"/>
      <c r="I69" s="231"/>
      <c r="J69" s="247"/>
      <c r="K69" s="249"/>
      <c r="L69" s="219"/>
      <c r="M69" s="221"/>
      <c r="N69" s="221"/>
      <c r="O69" s="222"/>
      <c r="P69" s="222"/>
      <c r="Q69" s="231"/>
      <c r="R69" s="231"/>
    </row>
    <row r="71" spans="1:18" ht="16.5" thickBot="1">
      <c r="B71" s="72" t="s">
        <v>20</v>
      </c>
      <c r="C71" s="252" t="s">
        <v>30</v>
      </c>
      <c r="D71" s="252"/>
      <c r="E71" s="252"/>
      <c r="F71" s="252"/>
      <c r="G71" s="252"/>
      <c r="H71" s="252"/>
      <c r="I71" s="252"/>
      <c r="J71" s="76"/>
      <c r="K71" s="72" t="s">
        <v>25</v>
      </c>
      <c r="L71" s="252" t="s">
        <v>30</v>
      </c>
      <c r="M71" s="252"/>
      <c r="N71" s="252"/>
      <c r="O71" s="252"/>
      <c r="P71" s="252"/>
      <c r="Q71" s="252"/>
      <c r="R71" s="252"/>
    </row>
    <row r="72" spans="1:18" ht="12.75" customHeight="1">
      <c r="A72" s="199" t="s">
        <v>29</v>
      </c>
      <c r="B72" s="253" t="s">
        <v>2</v>
      </c>
      <c r="C72" s="203" t="s">
        <v>3</v>
      </c>
      <c r="D72" s="203" t="s">
        <v>4</v>
      </c>
      <c r="E72" s="203" t="s">
        <v>12</v>
      </c>
      <c r="F72" s="205" t="s">
        <v>13</v>
      </c>
      <c r="G72" s="206" t="s">
        <v>15</v>
      </c>
      <c r="H72" s="208" t="s">
        <v>16</v>
      </c>
      <c r="I72" s="210" t="s">
        <v>104</v>
      </c>
      <c r="J72" s="199" t="s">
        <v>29</v>
      </c>
      <c r="K72" s="253" t="s">
        <v>2</v>
      </c>
      <c r="L72" s="203" t="s">
        <v>3</v>
      </c>
      <c r="M72" s="203" t="s">
        <v>4</v>
      </c>
      <c r="N72" s="203" t="s">
        <v>12</v>
      </c>
      <c r="O72" s="205" t="s">
        <v>13</v>
      </c>
      <c r="P72" s="206" t="s">
        <v>15</v>
      </c>
      <c r="Q72" s="208" t="s">
        <v>16</v>
      </c>
      <c r="R72" s="210" t="s">
        <v>104</v>
      </c>
    </row>
    <row r="73" spans="1:18" ht="13.5" customHeight="1" thickBot="1">
      <c r="A73" s="200"/>
      <c r="B73" s="254" t="s">
        <v>2</v>
      </c>
      <c r="C73" s="204" t="s">
        <v>3</v>
      </c>
      <c r="D73" s="204" t="s">
        <v>4</v>
      </c>
      <c r="E73" s="204" t="s">
        <v>12</v>
      </c>
      <c r="F73" s="204" t="s">
        <v>13</v>
      </c>
      <c r="G73" s="207"/>
      <c r="H73" s="209"/>
      <c r="I73" s="211" t="s">
        <v>14</v>
      </c>
      <c r="J73" s="200"/>
      <c r="K73" s="254" t="s">
        <v>2</v>
      </c>
      <c r="L73" s="204" t="s">
        <v>3</v>
      </c>
      <c r="M73" s="204" t="s">
        <v>4</v>
      </c>
      <c r="N73" s="204" t="s">
        <v>12</v>
      </c>
      <c r="O73" s="204" t="s">
        <v>13</v>
      </c>
      <c r="P73" s="207"/>
      <c r="Q73" s="209"/>
      <c r="R73" s="211" t="s">
        <v>14</v>
      </c>
    </row>
    <row r="74" spans="1:18">
      <c r="A74" s="255">
        <v>1</v>
      </c>
      <c r="B74" s="258">
        <v>1</v>
      </c>
      <c r="C74" s="241" t="str">
        <f>VLOOKUP(B74,пр.взв.!B7:E70,2,FALSE)</f>
        <v>OSIPENKO ARTEM</v>
      </c>
      <c r="D74" s="220" t="str">
        <f>VLOOKUP(B74,пр.взв.!B7:F138,3,FALSE)</f>
        <v>1988 dvms</v>
      </c>
      <c r="E74" s="220" t="str">
        <f>VLOOKUP(B74,пр.взв.!B7:G138,4,FALSE)</f>
        <v>RUS</v>
      </c>
      <c r="F74" s="222"/>
      <c r="G74" s="229"/>
      <c r="H74" s="230"/>
      <c r="I74" s="231"/>
      <c r="J74" s="255">
        <v>2</v>
      </c>
      <c r="K74" s="258">
        <v>6</v>
      </c>
      <c r="L74" s="241" t="str">
        <f>VLOOKUP(K74,пр.взв.!B7:E70,2,FALSE)</f>
        <v>RYBAK YURY</v>
      </c>
      <c r="M74" s="220" t="str">
        <f>VLOOKUP(K74,пр.взв.!B7:F138,3,FALSE)</f>
        <v>1979 dvms</v>
      </c>
      <c r="N74" s="220" t="str">
        <f>VLOOKUP(K74,пр.взв.!B7:G138,4,FALSE)</f>
        <v>BLR</v>
      </c>
      <c r="O74" s="222"/>
      <c r="P74" s="229"/>
      <c r="Q74" s="230"/>
      <c r="R74" s="231"/>
    </row>
    <row r="75" spans="1:18">
      <c r="A75" s="256"/>
      <c r="B75" s="259"/>
      <c r="C75" s="219"/>
      <c r="D75" s="221"/>
      <c r="E75" s="221"/>
      <c r="F75" s="221"/>
      <c r="G75" s="221"/>
      <c r="H75" s="121"/>
      <c r="I75" s="232"/>
      <c r="J75" s="256"/>
      <c r="K75" s="259"/>
      <c r="L75" s="219"/>
      <c r="M75" s="221"/>
      <c r="N75" s="221"/>
      <c r="O75" s="221"/>
      <c r="P75" s="221"/>
      <c r="Q75" s="121"/>
      <c r="R75" s="232"/>
    </row>
    <row r="76" spans="1:18">
      <c r="A76" s="256"/>
      <c r="B76" s="260">
        <v>15</v>
      </c>
      <c r="C76" s="225" t="str">
        <f>VLOOKUP(B76,пр.взв.!B7:E70,2,FALSE)</f>
        <v>NAZMUDINOV MAGOMED</v>
      </c>
      <c r="D76" s="227" t="str">
        <f>VLOOKUP(B76,пр.взв.!B7:F140,3,FALSE)</f>
        <v>1990 ms</v>
      </c>
      <c r="E76" s="227" t="str">
        <f>VLOOKUP(B76,пр.взв.!B7:G140,4,FALSE)</f>
        <v>RUS</v>
      </c>
      <c r="F76" s="233"/>
      <c r="G76" s="233"/>
      <c r="H76" s="235"/>
      <c r="I76" s="235"/>
      <c r="J76" s="256"/>
      <c r="K76" s="260">
        <v>4</v>
      </c>
      <c r="L76" s="225" t="str">
        <f>VLOOKUP(K76,пр.взв.!B7:E70,2,FALSE)</f>
        <v>SHIRYAEV MAKSIM</v>
      </c>
      <c r="M76" s="227" t="str">
        <f>VLOOKUP(K76,пр.взв.!B7:F140,3,FALSE)</f>
        <v>1988 msic</v>
      </c>
      <c r="N76" s="227" t="str">
        <f>VLOOKUP(K76,пр.взв.!B7:G140,4,FALSE)</f>
        <v>RUS</v>
      </c>
      <c r="O76" s="233"/>
      <c r="P76" s="233"/>
      <c r="Q76" s="235"/>
      <c r="R76" s="235"/>
    </row>
    <row r="77" spans="1:18">
      <c r="A77" s="257"/>
      <c r="B77" s="261"/>
      <c r="C77" s="219"/>
      <c r="D77" s="221"/>
      <c r="E77" s="221"/>
      <c r="F77" s="222"/>
      <c r="G77" s="222"/>
      <c r="H77" s="231"/>
      <c r="I77" s="231"/>
      <c r="J77" s="257"/>
      <c r="K77" s="261"/>
      <c r="L77" s="219"/>
      <c r="M77" s="221"/>
      <c r="N77" s="221"/>
      <c r="O77" s="222"/>
      <c r="P77" s="222"/>
      <c r="Q77" s="231"/>
      <c r="R77" s="231"/>
    </row>
  </sheetData>
  <mergeCells count="588">
    <mergeCell ref="N74:N75"/>
    <mergeCell ref="O74:O75"/>
    <mergeCell ref="P74:P75"/>
    <mergeCell ref="Q74:Q75"/>
    <mergeCell ref="R74:R75"/>
    <mergeCell ref="F76:F77"/>
    <mergeCell ref="G76:G77"/>
    <mergeCell ref="H76:H77"/>
    <mergeCell ref="I76:I77"/>
    <mergeCell ref="Q76:Q77"/>
    <mergeCell ref="R76:R77"/>
    <mergeCell ref="M76:M77"/>
    <mergeCell ref="N76:N77"/>
    <mergeCell ref="O76:O77"/>
    <mergeCell ref="P76:P77"/>
    <mergeCell ref="G74:G75"/>
    <mergeCell ref="H74:H75"/>
    <mergeCell ref="I74:I75"/>
    <mergeCell ref="J74:J77"/>
    <mergeCell ref="K74:K75"/>
    <mergeCell ref="L74:L75"/>
    <mergeCell ref="K76:K77"/>
    <mergeCell ref="L76:L77"/>
    <mergeCell ref="M74:M75"/>
    <mergeCell ref="A74:A77"/>
    <mergeCell ref="B74:B75"/>
    <mergeCell ref="C74:C75"/>
    <mergeCell ref="D74:D75"/>
    <mergeCell ref="E74:E75"/>
    <mergeCell ref="F74:F75"/>
    <mergeCell ref="B76:B77"/>
    <mergeCell ref="C76:C77"/>
    <mergeCell ref="D76:D77"/>
    <mergeCell ref="E76:E77"/>
    <mergeCell ref="C71:I71"/>
    <mergeCell ref="L71:R71"/>
    <mergeCell ref="M68:M69"/>
    <mergeCell ref="N68:N69"/>
    <mergeCell ref="O68:O69"/>
    <mergeCell ref="P68:P69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K72:K73"/>
    <mergeCell ref="L72:L73"/>
    <mergeCell ref="M72:M73"/>
    <mergeCell ref="N72:N73"/>
    <mergeCell ref="O72:O73"/>
    <mergeCell ref="P72:P73"/>
    <mergeCell ref="Q72:Q73"/>
    <mergeCell ref="R72:R73"/>
    <mergeCell ref="O66:O67"/>
    <mergeCell ref="P66:P67"/>
    <mergeCell ref="Q66:Q67"/>
    <mergeCell ref="R66:R67"/>
    <mergeCell ref="B68:B69"/>
    <mergeCell ref="C68:C69"/>
    <mergeCell ref="D68:D69"/>
    <mergeCell ref="E68:E69"/>
    <mergeCell ref="F68:F69"/>
    <mergeCell ref="G68:G69"/>
    <mergeCell ref="Q68:Q69"/>
    <mergeCell ref="R68:R69"/>
    <mergeCell ref="J66:J69"/>
    <mergeCell ref="K66:K67"/>
    <mergeCell ref="L66:L67"/>
    <mergeCell ref="K68:K69"/>
    <mergeCell ref="L68:L69"/>
    <mergeCell ref="H68:H69"/>
    <mergeCell ref="I68:I69"/>
    <mergeCell ref="M66:M67"/>
    <mergeCell ref="N66:N67"/>
    <mergeCell ref="A66:A69"/>
    <mergeCell ref="B66:B67"/>
    <mergeCell ref="C66:C67"/>
    <mergeCell ref="D66:D67"/>
    <mergeCell ref="E66:E67"/>
    <mergeCell ref="F66:F67"/>
    <mergeCell ref="G66:G67"/>
    <mergeCell ref="H66:H67"/>
    <mergeCell ref="I66:I67"/>
    <mergeCell ref="N62:N63"/>
    <mergeCell ref="O62:O63"/>
    <mergeCell ref="P62:P63"/>
    <mergeCell ref="Q62:Q63"/>
    <mergeCell ref="R62:R63"/>
    <mergeCell ref="F64:F65"/>
    <mergeCell ref="G64:G65"/>
    <mergeCell ref="H64:H65"/>
    <mergeCell ref="I64:I65"/>
    <mergeCell ref="M64:M65"/>
    <mergeCell ref="N64:N65"/>
    <mergeCell ref="O64:O65"/>
    <mergeCell ref="P64:P65"/>
    <mergeCell ref="Q64:Q65"/>
    <mergeCell ref="R64:R65"/>
    <mergeCell ref="G62:G63"/>
    <mergeCell ref="H62:H63"/>
    <mergeCell ref="I62:I63"/>
    <mergeCell ref="J62:J65"/>
    <mergeCell ref="K62:K63"/>
    <mergeCell ref="L62:L63"/>
    <mergeCell ref="K64:K65"/>
    <mergeCell ref="L64:L65"/>
    <mergeCell ref="M62:M63"/>
    <mergeCell ref="A62:A65"/>
    <mergeCell ref="B62:B63"/>
    <mergeCell ref="C62:C63"/>
    <mergeCell ref="D62:D63"/>
    <mergeCell ref="E62:E63"/>
    <mergeCell ref="F62:F63"/>
    <mergeCell ref="B64:B65"/>
    <mergeCell ref="C64:C65"/>
    <mergeCell ref="D64:D65"/>
    <mergeCell ref="E64:E65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O54:O55"/>
    <mergeCell ref="P54:P55"/>
    <mergeCell ref="Q54:Q55"/>
    <mergeCell ref="R54:R55"/>
    <mergeCell ref="B56:B57"/>
    <mergeCell ref="C56:C57"/>
    <mergeCell ref="D56:D57"/>
    <mergeCell ref="E56:E57"/>
    <mergeCell ref="F56:F57"/>
    <mergeCell ref="G56:G57"/>
    <mergeCell ref="M56:M57"/>
    <mergeCell ref="N56:N57"/>
    <mergeCell ref="O56:O57"/>
    <mergeCell ref="P56:P57"/>
    <mergeCell ref="Q56:Q57"/>
    <mergeCell ref="R56:R57"/>
    <mergeCell ref="J54:J57"/>
    <mergeCell ref="K54:K55"/>
    <mergeCell ref="L54:L55"/>
    <mergeCell ref="K56:K57"/>
    <mergeCell ref="L56:L57"/>
    <mergeCell ref="H56:H57"/>
    <mergeCell ref="I56:I57"/>
    <mergeCell ref="M54:M55"/>
    <mergeCell ref="N54:N55"/>
    <mergeCell ref="A54:A57"/>
    <mergeCell ref="B54:B55"/>
    <mergeCell ref="C54:C55"/>
    <mergeCell ref="D54:D55"/>
    <mergeCell ref="E54:E55"/>
    <mergeCell ref="F54:F55"/>
    <mergeCell ref="G54:G55"/>
    <mergeCell ref="H54:H55"/>
    <mergeCell ref="I54:I55"/>
    <mergeCell ref="N50:N51"/>
    <mergeCell ref="O50:O51"/>
    <mergeCell ref="P50:P51"/>
    <mergeCell ref="Q50:Q51"/>
    <mergeCell ref="R50:R51"/>
    <mergeCell ref="F52:F53"/>
    <mergeCell ref="G52:G53"/>
    <mergeCell ref="H52:H53"/>
    <mergeCell ref="I52:I53"/>
    <mergeCell ref="M52:M53"/>
    <mergeCell ref="N52:N53"/>
    <mergeCell ref="O52:O53"/>
    <mergeCell ref="P52:P53"/>
    <mergeCell ref="Q52:Q53"/>
    <mergeCell ref="R52:R53"/>
    <mergeCell ref="G50:G51"/>
    <mergeCell ref="H50:H51"/>
    <mergeCell ref="I50:I51"/>
    <mergeCell ref="J50:J53"/>
    <mergeCell ref="K50:K51"/>
    <mergeCell ref="L50:L51"/>
    <mergeCell ref="K52:K53"/>
    <mergeCell ref="L52:L53"/>
    <mergeCell ref="M50:M51"/>
    <mergeCell ref="A50:A53"/>
    <mergeCell ref="B50:B51"/>
    <mergeCell ref="C50:C51"/>
    <mergeCell ref="D50:D51"/>
    <mergeCell ref="E50:E51"/>
    <mergeCell ref="F50:F51"/>
    <mergeCell ref="B52:B53"/>
    <mergeCell ref="C52:C53"/>
    <mergeCell ref="D52:D53"/>
    <mergeCell ref="E52:E53"/>
    <mergeCell ref="O46:O47"/>
    <mergeCell ref="P46:P47"/>
    <mergeCell ref="Q46:Q47"/>
    <mergeCell ref="R46:R47"/>
    <mergeCell ref="B48:B49"/>
    <mergeCell ref="C48:C49"/>
    <mergeCell ref="D48:D49"/>
    <mergeCell ref="E48:E49"/>
    <mergeCell ref="F48:F49"/>
    <mergeCell ref="G48:G49"/>
    <mergeCell ref="M48:M49"/>
    <mergeCell ref="N48:N49"/>
    <mergeCell ref="O48:O49"/>
    <mergeCell ref="P48:P49"/>
    <mergeCell ref="Q48:Q49"/>
    <mergeCell ref="R48:R49"/>
    <mergeCell ref="G44:G45"/>
    <mergeCell ref="H44:H45"/>
    <mergeCell ref="O44:O45"/>
    <mergeCell ref="P44:P45"/>
    <mergeCell ref="Q44:Q45"/>
    <mergeCell ref="R44:R45"/>
    <mergeCell ref="A46:A49"/>
    <mergeCell ref="B46:B47"/>
    <mergeCell ref="C46:C47"/>
    <mergeCell ref="D46:D47"/>
    <mergeCell ref="E46:E47"/>
    <mergeCell ref="F46:F47"/>
    <mergeCell ref="G46:G47"/>
    <mergeCell ref="H46:H47"/>
    <mergeCell ref="I46:I47"/>
    <mergeCell ref="J46:J49"/>
    <mergeCell ref="K46:K47"/>
    <mergeCell ref="L46:L47"/>
    <mergeCell ref="K48:K49"/>
    <mergeCell ref="L48:L49"/>
    <mergeCell ref="H48:H49"/>
    <mergeCell ref="I48:I49"/>
    <mergeCell ref="M46:M47"/>
    <mergeCell ref="N46:N47"/>
    <mergeCell ref="R40:R41"/>
    <mergeCell ref="A42:A45"/>
    <mergeCell ref="B42:B43"/>
    <mergeCell ref="C42:C43"/>
    <mergeCell ref="D42:D43"/>
    <mergeCell ref="E42:E43"/>
    <mergeCell ref="F42:F43"/>
    <mergeCell ref="G42:G43"/>
    <mergeCell ref="H42:H43"/>
    <mergeCell ref="I42:I43"/>
    <mergeCell ref="J42:J45"/>
    <mergeCell ref="K42:K43"/>
    <mergeCell ref="I44:I45"/>
    <mergeCell ref="L42:L43"/>
    <mergeCell ref="K44:K45"/>
    <mergeCell ref="L44:L45"/>
    <mergeCell ref="P42:P43"/>
    <mergeCell ref="Q42:Q43"/>
    <mergeCell ref="R42:R43"/>
    <mergeCell ref="B44:B45"/>
    <mergeCell ref="C44:C45"/>
    <mergeCell ref="D44:D45"/>
    <mergeCell ref="E44:E45"/>
    <mergeCell ref="F44:F45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R30:R31"/>
    <mergeCell ref="R32:R33"/>
    <mergeCell ref="J34:J37"/>
    <mergeCell ref="R34:R35"/>
    <mergeCell ref="R36:R37"/>
    <mergeCell ref="N36:N37"/>
    <mergeCell ref="O36:O37"/>
    <mergeCell ref="P36:P37"/>
    <mergeCell ref="Q36:Q37"/>
    <mergeCell ref="K36:K37"/>
    <mergeCell ref="J30:J33"/>
    <mergeCell ref="K30:K31"/>
    <mergeCell ref="L30:L31"/>
    <mergeCell ref="M30:M31"/>
    <mergeCell ref="N30:N31"/>
    <mergeCell ref="O30:O31"/>
    <mergeCell ref="R22:R23"/>
    <mergeCell ref="R24:R25"/>
    <mergeCell ref="J26:J29"/>
    <mergeCell ref="R26:R27"/>
    <mergeCell ref="R28:R29"/>
    <mergeCell ref="Q28:Q29"/>
    <mergeCell ref="K28:K29"/>
    <mergeCell ref="L28:L29"/>
    <mergeCell ref="M28:M29"/>
    <mergeCell ref="N26:N27"/>
    <mergeCell ref="O26:O27"/>
    <mergeCell ref="P26:P27"/>
    <mergeCell ref="Q26:Q27"/>
    <mergeCell ref="P28:P29"/>
    <mergeCell ref="K26:K27"/>
    <mergeCell ref="L26:L27"/>
    <mergeCell ref="M26:M27"/>
    <mergeCell ref="N28:N29"/>
    <mergeCell ref="O28:O29"/>
    <mergeCell ref="P22:P23"/>
    <mergeCell ref="Q22:Q23"/>
    <mergeCell ref="K24:K25"/>
    <mergeCell ref="L24:L25"/>
    <mergeCell ref="M24:M25"/>
    <mergeCell ref="N42:N43"/>
    <mergeCell ref="O42:O43"/>
    <mergeCell ref="N44:N45"/>
    <mergeCell ref="P34:P35"/>
    <mergeCell ref="Q34:Q35"/>
    <mergeCell ref="L36:L37"/>
    <mergeCell ref="M36:M37"/>
    <mergeCell ref="M34:M35"/>
    <mergeCell ref="P40:P41"/>
    <mergeCell ref="Q40:Q41"/>
    <mergeCell ref="M42:M43"/>
    <mergeCell ref="M44:M45"/>
    <mergeCell ref="L40:L41"/>
    <mergeCell ref="N34:N35"/>
    <mergeCell ref="O34:O35"/>
    <mergeCell ref="M40:M41"/>
    <mergeCell ref="N40:N41"/>
    <mergeCell ref="O40:O41"/>
    <mergeCell ref="J40:J41"/>
    <mergeCell ref="K40:K41"/>
    <mergeCell ref="K34:K35"/>
    <mergeCell ref="L34:L35"/>
    <mergeCell ref="P30:P31"/>
    <mergeCell ref="Q30:Q31"/>
    <mergeCell ref="K32:K33"/>
    <mergeCell ref="L32:L33"/>
    <mergeCell ref="M32:M33"/>
    <mergeCell ref="N32:N33"/>
    <mergeCell ref="O32:O33"/>
    <mergeCell ref="P32:P33"/>
    <mergeCell ref="Q32:Q33"/>
    <mergeCell ref="P24:P25"/>
    <mergeCell ref="Q24:Q25"/>
    <mergeCell ref="J22:J25"/>
    <mergeCell ref="K22:K23"/>
    <mergeCell ref="L22:L23"/>
    <mergeCell ref="M22:M23"/>
    <mergeCell ref="N24:N25"/>
    <mergeCell ref="O24:O25"/>
    <mergeCell ref="N22:N23"/>
    <mergeCell ref="O22:O23"/>
    <mergeCell ref="A34:A37"/>
    <mergeCell ref="B34:B35"/>
    <mergeCell ref="C34:C35"/>
    <mergeCell ref="D34:D35"/>
    <mergeCell ref="E34:E35"/>
    <mergeCell ref="F34:F35"/>
    <mergeCell ref="G34:G35"/>
    <mergeCell ref="H34:H35"/>
    <mergeCell ref="I34:I35"/>
    <mergeCell ref="B36:B37"/>
    <mergeCell ref="C36:C37"/>
    <mergeCell ref="D36:D37"/>
    <mergeCell ref="E36:E37"/>
    <mergeCell ref="F36:F37"/>
    <mergeCell ref="G36:G37"/>
    <mergeCell ref="H36:H37"/>
    <mergeCell ref="I36:I37"/>
    <mergeCell ref="F30:F31"/>
    <mergeCell ref="G30:G31"/>
    <mergeCell ref="H30:H31"/>
    <mergeCell ref="A30:A33"/>
    <mergeCell ref="B30:B31"/>
    <mergeCell ref="C30:C31"/>
    <mergeCell ref="D30:D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E30:E31"/>
    <mergeCell ref="F26:F27"/>
    <mergeCell ref="G26:G27"/>
    <mergeCell ref="H26:H27"/>
    <mergeCell ref="A26:A29"/>
    <mergeCell ref="B26:B27"/>
    <mergeCell ref="C26:C27"/>
    <mergeCell ref="D26:D27"/>
    <mergeCell ref="I26:I27"/>
    <mergeCell ref="B28:B29"/>
    <mergeCell ref="C28:C29"/>
    <mergeCell ref="D28:D29"/>
    <mergeCell ref="E28:E29"/>
    <mergeCell ref="F28:F29"/>
    <mergeCell ref="G28:G29"/>
    <mergeCell ref="H28:H29"/>
    <mergeCell ref="I28:I29"/>
    <mergeCell ref="E26:E27"/>
    <mergeCell ref="A22:A25"/>
    <mergeCell ref="B22:B23"/>
    <mergeCell ref="C22:C23"/>
    <mergeCell ref="D22:D23"/>
    <mergeCell ref="E22:E23"/>
    <mergeCell ref="F22:F23"/>
    <mergeCell ref="G22:G23"/>
    <mergeCell ref="H22:H23"/>
    <mergeCell ref="I22:I23"/>
    <mergeCell ref="B24:B25"/>
    <mergeCell ref="C24:C25"/>
    <mergeCell ref="D24:D25"/>
    <mergeCell ref="E24:E25"/>
    <mergeCell ref="F24:F25"/>
    <mergeCell ref="G24:G25"/>
    <mergeCell ref="H24:H25"/>
    <mergeCell ref="I24:I25"/>
    <mergeCell ref="O18:O19"/>
    <mergeCell ref="P18:P19"/>
    <mergeCell ref="Q18:Q19"/>
    <mergeCell ref="R18:R19"/>
    <mergeCell ref="B20:B21"/>
    <mergeCell ref="C20:C21"/>
    <mergeCell ref="D20:D21"/>
    <mergeCell ref="E20:E21"/>
    <mergeCell ref="F20:F21"/>
    <mergeCell ref="G20:G21"/>
    <mergeCell ref="M20:M21"/>
    <mergeCell ref="N20:N21"/>
    <mergeCell ref="O20:O21"/>
    <mergeCell ref="P20:P21"/>
    <mergeCell ref="Q20:Q21"/>
    <mergeCell ref="R20:R21"/>
    <mergeCell ref="J18:J21"/>
    <mergeCell ref="K18:K19"/>
    <mergeCell ref="L18:L19"/>
    <mergeCell ref="K20:K21"/>
    <mergeCell ref="L20:L21"/>
    <mergeCell ref="H20:H21"/>
    <mergeCell ref="I20:I21"/>
    <mergeCell ref="M18:M19"/>
    <mergeCell ref="N18:N19"/>
    <mergeCell ref="A18:A21"/>
    <mergeCell ref="B18:B19"/>
    <mergeCell ref="C18:C19"/>
    <mergeCell ref="D18:D19"/>
    <mergeCell ref="E18:E19"/>
    <mergeCell ref="F18:F19"/>
    <mergeCell ref="G18:G19"/>
    <mergeCell ref="H18:H19"/>
    <mergeCell ref="I18:I19"/>
    <mergeCell ref="N14:N15"/>
    <mergeCell ref="O14:O15"/>
    <mergeCell ref="P14:P15"/>
    <mergeCell ref="Q14:Q15"/>
    <mergeCell ref="R14:R15"/>
    <mergeCell ref="F16:F17"/>
    <mergeCell ref="G16:G17"/>
    <mergeCell ref="H16:H17"/>
    <mergeCell ref="I16:I17"/>
    <mergeCell ref="M16:M17"/>
    <mergeCell ref="N16:N17"/>
    <mergeCell ref="O16:O17"/>
    <mergeCell ref="P16:P17"/>
    <mergeCell ref="Q16:Q17"/>
    <mergeCell ref="R16:R17"/>
    <mergeCell ref="G14:G15"/>
    <mergeCell ref="H14:H15"/>
    <mergeCell ref="I14:I15"/>
    <mergeCell ref="J14:J17"/>
    <mergeCell ref="K14:K15"/>
    <mergeCell ref="L14:L15"/>
    <mergeCell ref="K16:K17"/>
    <mergeCell ref="L16:L17"/>
    <mergeCell ref="M14:M15"/>
    <mergeCell ref="A14:A17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O10:O11"/>
    <mergeCell ref="P10:P11"/>
    <mergeCell ref="Q10:Q11"/>
    <mergeCell ref="R10:R11"/>
    <mergeCell ref="B12:B13"/>
    <mergeCell ref="C12:C13"/>
    <mergeCell ref="D12:D13"/>
    <mergeCell ref="E12:E13"/>
    <mergeCell ref="F12:F13"/>
    <mergeCell ref="G12:G13"/>
    <mergeCell ref="M12:M13"/>
    <mergeCell ref="N12:N13"/>
    <mergeCell ref="O12:O13"/>
    <mergeCell ref="P12:P13"/>
    <mergeCell ref="Q12:Q13"/>
    <mergeCell ref="R12:R13"/>
    <mergeCell ref="J10:J13"/>
    <mergeCell ref="K10:K11"/>
    <mergeCell ref="L10:L11"/>
    <mergeCell ref="K12:K13"/>
    <mergeCell ref="L12:L13"/>
    <mergeCell ref="H12:H13"/>
    <mergeCell ref="I12:I13"/>
    <mergeCell ref="M10:M11"/>
    <mergeCell ref="N10:N11"/>
    <mergeCell ref="A10:A13"/>
    <mergeCell ref="B10:B11"/>
    <mergeCell ref="C10:C11"/>
    <mergeCell ref="D10:D11"/>
    <mergeCell ref="E10:E11"/>
    <mergeCell ref="F10:F11"/>
    <mergeCell ref="G10:G11"/>
    <mergeCell ref="H10:H11"/>
    <mergeCell ref="I10:I11"/>
    <mergeCell ref="N6:N7"/>
    <mergeCell ref="O6:O7"/>
    <mergeCell ref="P6:P7"/>
    <mergeCell ref="Q6:Q7"/>
    <mergeCell ref="R6:R7"/>
    <mergeCell ref="F8:F9"/>
    <mergeCell ref="G8:G9"/>
    <mergeCell ref="H8:H9"/>
    <mergeCell ref="I8:I9"/>
    <mergeCell ref="M8:M9"/>
    <mergeCell ref="N8:N9"/>
    <mergeCell ref="O8:O9"/>
    <mergeCell ref="P8:P9"/>
    <mergeCell ref="Q8:Q9"/>
    <mergeCell ref="R8:R9"/>
    <mergeCell ref="G6:G7"/>
    <mergeCell ref="H6:H7"/>
    <mergeCell ref="I6:I7"/>
    <mergeCell ref="J6:J9"/>
    <mergeCell ref="K6:K7"/>
    <mergeCell ref="L6:L7"/>
    <mergeCell ref="K8:K9"/>
    <mergeCell ref="L8:L9"/>
    <mergeCell ref="M6:M7"/>
    <mergeCell ref="A6:A9"/>
    <mergeCell ref="B6:B7"/>
    <mergeCell ref="C6:C7"/>
    <mergeCell ref="D6:D7"/>
    <mergeCell ref="E6:E7"/>
    <mergeCell ref="F6:F7"/>
    <mergeCell ref="B8:B9"/>
    <mergeCell ref="C8:C9"/>
    <mergeCell ref="D8:D9"/>
    <mergeCell ref="E8:E9"/>
    <mergeCell ref="B1:I1"/>
    <mergeCell ref="K1:R1"/>
    <mergeCell ref="B2:I2"/>
    <mergeCell ref="K2:R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10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workbookViewId="0">
      <selection sqref="A1:H38"/>
    </sheetView>
  </sheetViews>
  <sheetFormatPr defaultRowHeight="12.75"/>
  <sheetData>
    <row r="1" spans="1:10" ht="30.75" customHeight="1" thickBot="1">
      <c r="A1" s="276" t="str">
        <f>[1]реквизиты!$A$2</f>
        <v>World Cup stage “Memorial A. Kharlampiev” (M&amp;W, M combat sambo)</v>
      </c>
      <c r="B1" s="277"/>
      <c r="C1" s="277"/>
      <c r="D1" s="277"/>
      <c r="E1" s="277"/>
      <c r="F1" s="277"/>
      <c r="G1" s="277"/>
      <c r="H1" s="278"/>
    </row>
    <row r="2" spans="1:10">
      <c r="A2" s="279" t="str">
        <f>[1]реквизиты!$A$3</f>
        <v xml:space="preserve">24 - 27 March 2014            Moscow (Russia)     </v>
      </c>
      <c r="B2" s="279"/>
      <c r="C2" s="279"/>
      <c r="D2" s="279"/>
      <c r="E2" s="279"/>
      <c r="F2" s="279"/>
      <c r="G2" s="279"/>
      <c r="H2" s="279"/>
    </row>
    <row r="3" spans="1:10" ht="18">
      <c r="A3" s="280" t="s">
        <v>39</v>
      </c>
      <c r="B3" s="280"/>
      <c r="C3" s="280"/>
      <c r="D3" s="280"/>
      <c r="E3" s="280"/>
      <c r="F3" s="280"/>
      <c r="G3" s="280"/>
      <c r="H3" s="280"/>
    </row>
    <row r="4" spans="1:10" ht="15.75">
      <c r="A4" s="284" t="str">
        <f>пр.взв.!A4</f>
        <v>Weight category &gt;100M кg</v>
      </c>
      <c r="B4" s="284"/>
      <c r="C4" s="284"/>
      <c r="D4" s="284"/>
      <c r="E4" s="284"/>
      <c r="F4" s="284"/>
      <c r="G4" s="284"/>
      <c r="H4" s="284"/>
    </row>
    <row r="5" spans="1:10" ht="18.75" thickBot="1">
      <c r="A5" s="93"/>
      <c r="B5" s="93"/>
      <c r="C5" s="93"/>
      <c r="D5" s="93"/>
      <c r="E5" s="93"/>
      <c r="F5" s="93"/>
      <c r="G5" s="93"/>
      <c r="H5" s="93"/>
    </row>
    <row r="6" spans="1:10" ht="18" customHeight="1">
      <c r="A6" s="281" t="s">
        <v>34</v>
      </c>
      <c r="B6" s="270" t="str">
        <f>VLOOKUP(J6,пр.взв.!B7:F70,2,FALSE)</f>
        <v>OSIPENKO ARTEM</v>
      </c>
      <c r="C6" s="270"/>
      <c r="D6" s="270"/>
      <c r="E6" s="270"/>
      <c r="F6" s="270"/>
      <c r="G6" s="270"/>
      <c r="H6" s="268" t="str">
        <f>VLOOKUP(J6,пр.взв.!B7:F70,3,FALSE)</f>
        <v>1988 dvms</v>
      </c>
      <c r="I6" s="116"/>
      <c r="J6" s="94">
        <f>пр.хода!N42</f>
        <v>1</v>
      </c>
    </row>
    <row r="7" spans="1:10" ht="18" customHeight="1">
      <c r="A7" s="282"/>
      <c r="B7" s="271" t="e">
        <f>VLOOKUP(J7,[2]пр.взв.!B8:F23,2,FALSE)</f>
        <v>#N/A</v>
      </c>
      <c r="C7" s="271"/>
      <c r="D7" s="271"/>
      <c r="E7" s="271"/>
      <c r="F7" s="271"/>
      <c r="G7" s="271"/>
      <c r="H7" s="269"/>
      <c r="I7" s="116"/>
      <c r="J7" s="94"/>
    </row>
    <row r="8" spans="1:10" ht="18" customHeight="1">
      <c r="A8" s="282"/>
      <c r="B8" s="272" t="str">
        <f>VLOOKUP(J6,пр.взв.!B7:F70,4,FALSE)</f>
        <v>RUS</v>
      </c>
      <c r="C8" s="272"/>
      <c r="D8" s="272"/>
      <c r="E8" s="272"/>
      <c r="F8" s="272"/>
      <c r="G8" s="272"/>
      <c r="H8" s="273"/>
      <c r="I8" s="116"/>
      <c r="J8" s="94"/>
    </row>
    <row r="9" spans="1:10" ht="18.75" customHeight="1" thickBot="1">
      <c r="A9" s="283"/>
      <c r="B9" s="274" t="e">
        <f>VLOOKUP(J7,[2]пр.взв.!B8:F23,4,FALSE)</f>
        <v>#N/A</v>
      </c>
      <c r="C9" s="274"/>
      <c r="D9" s="274"/>
      <c r="E9" s="274"/>
      <c r="F9" s="274"/>
      <c r="G9" s="274"/>
      <c r="H9" s="275"/>
      <c r="I9" s="116"/>
      <c r="J9" s="94"/>
    </row>
    <row r="10" spans="1:10" ht="18.75" thickBot="1">
      <c r="A10" s="116"/>
      <c r="B10" s="93"/>
      <c r="C10" s="93"/>
      <c r="D10" s="93"/>
      <c r="E10" s="93"/>
      <c r="F10" s="93"/>
      <c r="G10" s="93"/>
      <c r="H10" s="93"/>
      <c r="I10" s="116"/>
      <c r="J10" s="94"/>
    </row>
    <row r="11" spans="1:10" ht="18" customHeight="1">
      <c r="A11" s="262" t="s">
        <v>35</v>
      </c>
      <c r="B11" s="270" t="str">
        <f>VLOOKUP(J11,пр.взв.!B1:F75,2,FALSE)</f>
        <v>RYBAK YURY</v>
      </c>
      <c r="C11" s="270"/>
      <c r="D11" s="270"/>
      <c r="E11" s="270"/>
      <c r="F11" s="270"/>
      <c r="G11" s="270"/>
      <c r="H11" s="268" t="str">
        <f>VLOOKUP(J11,пр.взв.!B1:F75,3,FALSE)</f>
        <v>1979 dvms</v>
      </c>
      <c r="I11" s="116"/>
      <c r="J11" s="94">
        <f>пр.хода!Q11</f>
        <v>6</v>
      </c>
    </row>
    <row r="12" spans="1:10" ht="18" customHeight="1">
      <c r="A12" s="263"/>
      <c r="B12" s="271" t="e">
        <f>VLOOKUP(J12,[2]пр.взв.!B13:F28,2,FALSE)</f>
        <v>#N/A</v>
      </c>
      <c r="C12" s="271"/>
      <c r="D12" s="271"/>
      <c r="E12" s="271"/>
      <c r="F12" s="271"/>
      <c r="G12" s="271"/>
      <c r="H12" s="269"/>
      <c r="I12" s="116"/>
      <c r="J12" s="94"/>
    </row>
    <row r="13" spans="1:10" ht="18" customHeight="1">
      <c r="A13" s="263"/>
      <c r="B13" s="272" t="str">
        <f>VLOOKUP(J11,пр.взв.!B1:F75,4,FALSE)</f>
        <v>BLR</v>
      </c>
      <c r="C13" s="272"/>
      <c r="D13" s="272"/>
      <c r="E13" s="272"/>
      <c r="F13" s="272"/>
      <c r="G13" s="272"/>
      <c r="H13" s="273"/>
      <c r="I13" s="116"/>
      <c r="J13" s="94"/>
    </row>
    <row r="14" spans="1:10" ht="18.75" customHeight="1" thickBot="1">
      <c r="A14" s="264"/>
      <c r="B14" s="274" t="e">
        <f>VLOOKUP(J12,[2]пр.взв.!B13:F28,4,FALSE)</f>
        <v>#N/A</v>
      </c>
      <c r="C14" s="274"/>
      <c r="D14" s="274"/>
      <c r="E14" s="274"/>
      <c r="F14" s="274"/>
      <c r="G14" s="274"/>
      <c r="H14" s="275"/>
      <c r="I14" s="116"/>
      <c r="J14" s="94"/>
    </row>
    <row r="15" spans="1:10" ht="18.75" thickBot="1">
      <c r="A15" s="116"/>
      <c r="B15" s="93"/>
      <c r="C15" s="93"/>
      <c r="D15" s="93"/>
      <c r="E15" s="93"/>
      <c r="F15" s="93"/>
      <c r="G15" s="93"/>
      <c r="H15" s="93"/>
      <c r="I15" s="116"/>
      <c r="J15" s="94"/>
    </row>
    <row r="16" spans="1:10" ht="18" customHeight="1">
      <c r="A16" s="265" t="s">
        <v>36</v>
      </c>
      <c r="B16" s="270" t="str">
        <f>VLOOKUP(J16,пр.взв.!B1:F80,2,FALSE)</f>
        <v>NAZMUDINOV MAGOMED</v>
      </c>
      <c r="C16" s="270"/>
      <c r="D16" s="270"/>
      <c r="E16" s="270"/>
      <c r="F16" s="270"/>
      <c r="G16" s="270"/>
      <c r="H16" s="268" t="str">
        <f>VLOOKUP(J16,пр.взв.!B1:F80,3,FALSE)</f>
        <v>1990 ms</v>
      </c>
      <c r="I16" s="116"/>
      <c r="J16" s="94">
        <v>15</v>
      </c>
    </row>
    <row r="17" spans="1:10" ht="18" customHeight="1">
      <c r="A17" s="266"/>
      <c r="B17" s="271" t="e">
        <f>VLOOKUP(J17,[2]пр.взв.!B18:F33,2,FALSE)</f>
        <v>#N/A</v>
      </c>
      <c r="C17" s="271"/>
      <c r="D17" s="271"/>
      <c r="E17" s="271"/>
      <c r="F17" s="271"/>
      <c r="G17" s="271"/>
      <c r="H17" s="269"/>
      <c r="I17" s="116"/>
      <c r="J17" s="94"/>
    </row>
    <row r="18" spans="1:10" ht="18" customHeight="1">
      <c r="A18" s="266"/>
      <c r="B18" s="272" t="str">
        <f>VLOOKUP(J16,пр.взв.!B1:F80,4,FALSE)</f>
        <v>RUS</v>
      </c>
      <c r="C18" s="272"/>
      <c r="D18" s="272"/>
      <c r="E18" s="272"/>
      <c r="F18" s="272"/>
      <c r="G18" s="272"/>
      <c r="H18" s="273"/>
      <c r="I18" s="116"/>
      <c r="J18" s="94"/>
    </row>
    <row r="19" spans="1:10" ht="18.75" customHeight="1" thickBot="1">
      <c r="A19" s="267"/>
      <c r="B19" s="274" t="e">
        <f>VLOOKUP(J17,[2]пр.взв.!B18:F33,4,FALSE)</f>
        <v>#N/A</v>
      </c>
      <c r="C19" s="274"/>
      <c r="D19" s="274"/>
      <c r="E19" s="274"/>
      <c r="F19" s="274"/>
      <c r="G19" s="274"/>
      <c r="H19" s="275"/>
      <c r="I19" s="116"/>
      <c r="J19" s="94"/>
    </row>
    <row r="20" spans="1:10" ht="18.75" thickBot="1">
      <c r="A20" s="116"/>
      <c r="B20" s="93"/>
      <c r="C20" s="93"/>
      <c r="D20" s="93"/>
      <c r="E20" s="93"/>
      <c r="F20" s="93"/>
      <c r="G20" s="93"/>
      <c r="H20" s="93"/>
      <c r="I20" s="116"/>
      <c r="J20" s="94"/>
    </row>
    <row r="21" spans="1:10" ht="18" customHeight="1">
      <c r="A21" s="265" t="s">
        <v>36</v>
      </c>
      <c r="B21" s="270" t="str">
        <f>VLOOKUP(J21,пр.взв.!B2:F85,2,FALSE)</f>
        <v>SHIRYAEV MAKSIM</v>
      </c>
      <c r="C21" s="270"/>
      <c r="D21" s="270"/>
      <c r="E21" s="270"/>
      <c r="F21" s="270"/>
      <c r="G21" s="270"/>
      <c r="H21" s="268" t="str">
        <f>VLOOKUP(J21,пр.взв.!B2:F85,3,FALSE)</f>
        <v>1988 msic</v>
      </c>
      <c r="I21" s="116"/>
      <c r="J21" s="94">
        <v>4</v>
      </c>
    </row>
    <row r="22" spans="1:10" ht="18" customHeight="1">
      <c r="A22" s="266"/>
      <c r="B22" s="271" t="e">
        <f>VLOOKUP(J22,[2]пр.взв.!B23:F38,2,FALSE)</f>
        <v>#N/A</v>
      </c>
      <c r="C22" s="271"/>
      <c r="D22" s="271"/>
      <c r="E22" s="271"/>
      <c r="F22" s="271"/>
      <c r="G22" s="271"/>
      <c r="H22" s="269"/>
      <c r="I22" s="116"/>
      <c r="J22" s="94"/>
    </row>
    <row r="23" spans="1:10" ht="18" customHeight="1">
      <c r="A23" s="266"/>
      <c r="B23" s="272" t="str">
        <f>VLOOKUP(J21,пр.взв.!B2:F85,4,FALSE)</f>
        <v>RUS</v>
      </c>
      <c r="C23" s="272"/>
      <c r="D23" s="272"/>
      <c r="E23" s="272"/>
      <c r="F23" s="272"/>
      <c r="G23" s="272"/>
      <c r="H23" s="273"/>
      <c r="I23" s="116"/>
    </row>
    <row r="24" spans="1:10" ht="18.75" customHeight="1" thickBot="1">
      <c r="A24" s="267"/>
      <c r="B24" s="274" t="e">
        <f>VLOOKUP(J22,[2]пр.взв.!B23:F38,4,FALSE)</f>
        <v>#N/A</v>
      </c>
      <c r="C24" s="274"/>
      <c r="D24" s="274"/>
      <c r="E24" s="274"/>
      <c r="F24" s="274"/>
      <c r="G24" s="274"/>
      <c r="H24" s="275"/>
      <c r="I24" s="116"/>
    </row>
    <row r="25" spans="1:10" ht="18">
      <c r="A25" s="93"/>
      <c r="B25" s="93"/>
      <c r="C25" s="93"/>
      <c r="D25" s="93"/>
      <c r="E25" s="93"/>
      <c r="F25" s="93"/>
      <c r="G25" s="93"/>
      <c r="H25" s="93"/>
    </row>
    <row r="26" spans="1:10" ht="18">
      <c r="A26" s="93" t="s">
        <v>40</v>
      </c>
      <c r="B26" s="93"/>
      <c r="C26" s="93"/>
      <c r="D26" s="93"/>
      <c r="E26" s="93"/>
      <c r="F26" s="93"/>
      <c r="G26" s="93"/>
      <c r="H26" s="93"/>
    </row>
    <row r="27" spans="1:10" ht="13.5" thickBot="1"/>
    <row r="28" spans="1:10" ht="12.75" customHeight="1">
      <c r="A28" s="285"/>
      <c r="B28" s="286"/>
      <c r="C28" s="286"/>
      <c r="D28" s="286"/>
      <c r="E28" s="286"/>
      <c r="F28" s="286"/>
      <c r="G28" s="286"/>
      <c r="H28" s="268"/>
    </row>
    <row r="29" spans="1:10" ht="13.5" customHeight="1" thickBot="1">
      <c r="A29" s="287"/>
      <c r="B29" s="288"/>
      <c r="C29" s="288"/>
      <c r="D29" s="288"/>
      <c r="E29" s="288"/>
      <c r="F29" s="288"/>
      <c r="G29" s="288"/>
      <c r="H29" s="289"/>
    </row>
    <row r="32" spans="1:10" ht="18">
      <c r="A32" s="93" t="s">
        <v>41</v>
      </c>
      <c r="B32" s="93"/>
      <c r="C32" s="93"/>
      <c r="D32" s="93"/>
      <c r="E32" s="93"/>
      <c r="F32" s="93"/>
      <c r="G32" s="93"/>
      <c r="H32" s="93"/>
    </row>
    <row r="33" spans="1:8" ht="18">
      <c r="A33" s="93"/>
      <c r="B33" s="93"/>
      <c r="C33" s="93"/>
      <c r="D33" s="93"/>
      <c r="E33" s="93"/>
      <c r="F33" s="93"/>
      <c r="G33" s="93"/>
      <c r="H33" s="93"/>
    </row>
    <row r="34" spans="1:8" ht="18">
      <c r="A34" s="93"/>
      <c r="B34" s="93"/>
      <c r="C34" s="93"/>
      <c r="D34" s="93"/>
      <c r="E34" s="93"/>
      <c r="F34" s="93"/>
      <c r="G34" s="93"/>
      <c r="H34" s="93"/>
    </row>
    <row r="35" spans="1:8" ht="18">
      <c r="A35" s="95"/>
      <c r="B35" s="95"/>
      <c r="C35" s="95"/>
      <c r="D35" s="95"/>
      <c r="E35" s="95"/>
      <c r="F35" s="95"/>
      <c r="G35" s="95"/>
      <c r="H35" s="95"/>
    </row>
    <row r="36" spans="1:8" ht="18">
      <c r="A36" s="96"/>
      <c r="B36" s="96"/>
      <c r="C36" s="96"/>
      <c r="D36" s="96"/>
      <c r="E36" s="96"/>
      <c r="F36" s="96"/>
      <c r="G36" s="96"/>
      <c r="H36" s="96"/>
    </row>
    <row r="37" spans="1:8" ht="18">
      <c r="A37" s="95"/>
      <c r="B37" s="95"/>
      <c r="C37" s="95"/>
      <c r="D37" s="95"/>
      <c r="E37" s="95"/>
      <c r="F37" s="95"/>
      <c r="G37" s="95"/>
      <c r="H37" s="95"/>
    </row>
    <row r="38" spans="1:8" ht="18">
      <c r="A38" s="97"/>
      <c r="B38" s="97"/>
      <c r="C38" s="97"/>
      <c r="D38" s="97"/>
      <c r="E38" s="97"/>
      <c r="F38" s="97"/>
      <c r="G38" s="97"/>
      <c r="H38" s="97"/>
    </row>
    <row r="39" spans="1:8" ht="18">
      <c r="A39" s="95"/>
      <c r="B39" s="95"/>
      <c r="C39" s="95"/>
      <c r="D39" s="95"/>
      <c r="E39" s="95"/>
      <c r="F39" s="95"/>
      <c r="G39" s="95"/>
      <c r="H39" s="95"/>
    </row>
    <row r="40" spans="1:8" ht="18">
      <c r="A40" s="97"/>
      <c r="B40" s="97"/>
      <c r="C40" s="97"/>
      <c r="D40" s="97"/>
      <c r="E40" s="97"/>
      <c r="F40" s="97"/>
      <c r="G40" s="97"/>
      <c r="H40" s="97"/>
    </row>
  </sheetData>
  <mergeCells count="21">
    <mergeCell ref="A28:H29"/>
    <mergeCell ref="A21:A24"/>
    <mergeCell ref="B21:G22"/>
    <mergeCell ref="H21:H22"/>
    <mergeCell ref="B23:H24"/>
    <mergeCell ref="A1:H1"/>
    <mergeCell ref="A2:H2"/>
    <mergeCell ref="A3:H3"/>
    <mergeCell ref="A6:A9"/>
    <mergeCell ref="A4:H4"/>
    <mergeCell ref="A11:A14"/>
    <mergeCell ref="A16:A19"/>
    <mergeCell ref="H6:H7"/>
    <mergeCell ref="H11:H12"/>
    <mergeCell ref="B16:G17"/>
    <mergeCell ref="H16:H17"/>
    <mergeCell ref="B18:H19"/>
    <mergeCell ref="B11:G12"/>
    <mergeCell ref="B6:G7"/>
    <mergeCell ref="B13:H14"/>
    <mergeCell ref="B8:H9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92"/>
  <sheetViews>
    <sheetView tabSelected="1" workbookViewId="0">
      <selection activeCell="U60" sqref="U60"/>
    </sheetView>
  </sheetViews>
  <sheetFormatPr defaultRowHeight="12.75"/>
  <cols>
    <col min="1" max="1" width="3.140625" customWidth="1"/>
    <col min="2" max="2" width="0.5703125" customWidth="1"/>
    <col min="3" max="3" width="3.85546875" customWidth="1"/>
    <col min="4" max="4" width="22.7109375" customWidth="1"/>
    <col min="5" max="5" width="7.28515625" customWidth="1"/>
    <col min="6" max="6" width="6" customWidth="1"/>
    <col min="7" max="7" width="3.7109375" customWidth="1"/>
    <col min="8" max="8" width="2.85546875" customWidth="1"/>
    <col min="9" max="9" width="3.7109375" customWidth="1"/>
    <col min="10" max="10" width="3.28515625" customWidth="1"/>
    <col min="11" max="11" width="3.7109375" customWidth="1"/>
    <col min="12" max="12" width="3" customWidth="1"/>
    <col min="13" max="13" width="3.7109375" customWidth="1"/>
    <col min="14" max="14" width="3.28515625" customWidth="1"/>
    <col min="15" max="15" width="2" customWidth="1"/>
    <col min="16" max="16" width="3.7109375" customWidth="1"/>
    <col min="17" max="17" width="2.42578125" customWidth="1"/>
    <col min="18" max="18" width="18.42578125" customWidth="1"/>
    <col min="19" max="19" width="4.7109375" customWidth="1"/>
  </cols>
  <sheetData>
    <row r="1" spans="1:22" ht="33.75" customHeight="1" thickBot="1">
      <c r="D1" s="46"/>
      <c r="E1" s="315" t="s">
        <v>8</v>
      </c>
      <c r="F1" s="316"/>
      <c r="G1" s="316"/>
      <c r="H1" s="316"/>
      <c r="I1" s="316"/>
      <c r="J1" s="316"/>
      <c r="K1" s="316"/>
      <c r="L1" s="317"/>
      <c r="M1" s="319" t="str">
        <f>[1]реквизиты!$A$2</f>
        <v>World Cup stage “Memorial A. Kharlampiev” (M&amp;W, M combat sambo)</v>
      </c>
      <c r="N1" s="320"/>
      <c r="O1" s="320"/>
      <c r="P1" s="320"/>
      <c r="Q1" s="320"/>
      <c r="R1" s="320"/>
      <c r="S1" s="321"/>
      <c r="T1" s="68"/>
      <c r="U1" s="68"/>
      <c r="V1" s="44"/>
    </row>
    <row r="2" spans="1:22" ht="27" customHeight="1" thickBot="1">
      <c r="D2" s="47"/>
      <c r="E2" s="296" t="str">
        <f>HYPERLINK(пр.взв.!A4)</f>
        <v>Weight category &gt;100M кg</v>
      </c>
      <c r="F2" s="297"/>
      <c r="G2" s="297"/>
      <c r="H2" s="297"/>
      <c r="I2" s="297"/>
      <c r="J2" s="297"/>
      <c r="K2" s="297"/>
      <c r="L2" s="298"/>
      <c r="M2" s="322" t="str">
        <f>[1]реквизиты!$A$3</f>
        <v xml:space="preserve">24 - 27 March 2014            Moscow (Russia)     </v>
      </c>
      <c r="N2" s="323"/>
      <c r="O2" s="323"/>
      <c r="P2" s="323"/>
      <c r="Q2" s="323"/>
      <c r="R2" s="323"/>
      <c r="S2" s="324"/>
      <c r="T2" s="69"/>
      <c r="U2" s="69"/>
    </row>
    <row r="3" spans="1:22" ht="3" customHeight="1">
      <c r="F3" s="68"/>
      <c r="G3" s="68"/>
      <c r="H3" s="68"/>
      <c r="I3" s="68"/>
      <c r="J3" s="68"/>
      <c r="K3" s="68"/>
      <c r="L3" s="68"/>
      <c r="T3" s="68"/>
      <c r="U3" s="68"/>
      <c r="V3" s="15"/>
    </row>
    <row r="4" spans="1:22" ht="9.6" customHeight="1">
      <c r="G4" s="318"/>
      <c r="H4" s="57"/>
      <c r="I4" s="290"/>
      <c r="J4" s="57"/>
      <c r="K4" s="57"/>
      <c r="M4" s="327"/>
      <c r="N4" s="327"/>
      <c r="O4" s="327"/>
      <c r="P4" s="327"/>
      <c r="Q4" s="327"/>
      <c r="R4" s="327"/>
    </row>
    <row r="5" spans="1:22" ht="9.6" customHeight="1">
      <c r="G5" s="318"/>
      <c r="H5" s="57"/>
      <c r="I5" s="291"/>
      <c r="J5" s="57"/>
      <c r="K5" s="57"/>
      <c r="L5" s="15"/>
      <c r="M5" s="327"/>
      <c r="N5" s="327"/>
      <c r="O5" s="327"/>
      <c r="P5" s="327"/>
      <c r="Q5" s="327"/>
      <c r="R5" s="327"/>
    </row>
    <row r="6" spans="1:22" ht="9.4" customHeight="1">
      <c r="C6" s="77"/>
      <c r="D6" s="77"/>
      <c r="E6" s="77"/>
      <c r="F6" s="77"/>
      <c r="G6" s="57"/>
      <c r="H6" s="57"/>
      <c r="I6" s="57"/>
      <c r="J6" s="57"/>
      <c r="K6" s="114"/>
      <c r="L6" s="67"/>
      <c r="M6" s="67"/>
      <c r="N6" s="100"/>
      <c r="O6" s="100"/>
    </row>
    <row r="7" spans="1:22" ht="9.4" customHeight="1">
      <c r="C7" s="77"/>
      <c r="D7" s="77"/>
      <c r="E7" s="77"/>
      <c r="F7" s="77"/>
      <c r="G7" s="57"/>
      <c r="H7" s="57"/>
      <c r="I7" s="57"/>
      <c r="J7" s="57"/>
      <c r="K7" s="115"/>
      <c r="L7" s="67"/>
      <c r="M7" s="67"/>
      <c r="N7" s="100"/>
      <c r="O7" s="100"/>
    </row>
    <row r="8" spans="1:22" ht="9.4" customHeight="1" thickBot="1">
      <c r="C8" s="351"/>
      <c r="D8" s="77"/>
      <c r="E8" s="77"/>
      <c r="F8" s="77"/>
      <c r="G8" s="57"/>
      <c r="H8" s="57"/>
      <c r="I8" s="290"/>
      <c r="J8" s="57"/>
      <c r="K8" s="67"/>
      <c r="L8" s="67"/>
      <c r="M8" s="114"/>
      <c r="N8" s="100"/>
      <c r="O8" s="100"/>
      <c r="P8" s="15"/>
    </row>
    <row r="9" spans="1:22" ht="9.4" customHeight="1" thickBot="1">
      <c r="C9" s="352"/>
      <c r="D9" s="77"/>
      <c r="E9" s="77"/>
      <c r="F9" s="77"/>
      <c r="G9" s="57"/>
      <c r="H9" s="57"/>
      <c r="I9" s="291"/>
      <c r="J9" s="57"/>
      <c r="K9" s="67"/>
      <c r="L9" s="67"/>
      <c r="M9" s="115"/>
      <c r="N9" s="100"/>
      <c r="O9" s="67"/>
      <c r="P9" s="328">
        <v>1</v>
      </c>
      <c r="Q9" s="365">
        <f>N42</f>
        <v>1</v>
      </c>
      <c r="R9" s="366" t="str">
        <f>VLOOKUP(Q9,пр.взв.!B7:E70,2,FALSE)</f>
        <v>OSIPENKO ARTEM</v>
      </c>
      <c r="S9" s="336" t="str">
        <f>VLOOKUP(Q9,пр.взв.!B7:E70,4,FALSE)</f>
        <v>RUS</v>
      </c>
      <c r="T9" s="45"/>
    </row>
    <row r="10" spans="1:22" ht="9.4" customHeight="1" thickBot="1">
      <c r="A10" s="360" t="s">
        <v>56</v>
      </c>
      <c r="C10" s="343">
        <v>1</v>
      </c>
      <c r="D10" s="345" t="str">
        <f>VLOOKUP(C10,пр.взв.!B7:F70,2,FALSE)</f>
        <v>OSIPENKO ARTEM</v>
      </c>
      <c r="E10" s="305" t="str">
        <f>VLOOKUP(C10,пр.взв.!B7:F70,3,FALSE)</f>
        <v>1988 dvms</v>
      </c>
      <c r="F10" s="299" t="str">
        <f>VLOOKUP(C10,пр.взв.!B7:F70,4,FALSE)</f>
        <v>RUS</v>
      </c>
      <c r="G10" s="108"/>
      <c r="H10" s="78"/>
      <c r="I10" s="78"/>
      <c r="J10" s="78"/>
      <c r="K10" s="114"/>
      <c r="L10" s="67"/>
      <c r="M10" s="67"/>
      <c r="N10" s="100"/>
      <c r="O10" s="114"/>
      <c r="P10" s="329"/>
      <c r="Q10" s="332"/>
      <c r="R10" s="333" t="e">
        <f>VLOOKUP(Q10,пр.взв.!B7:E70,2,FALSE)</f>
        <v>#N/A</v>
      </c>
      <c r="S10" s="337" t="e">
        <f>VLOOKUP(Q10,пр.взв.!B7:E70,4,FALSE)</f>
        <v>#N/A</v>
      </c>
      <c r="T10" s="45"/>
    </row>
    <row r="11" spans="1:22" ht="9.4" customHeight="1">
      <c r="A11" s="361"/>
      <c r="C11" s="344"/>
      <c r="D11" s="346">
        <f>пр.взв.!C8</f>
        <v>0</v>
      </c>
      <c r="E11" s="306"/>
      <c r="F11" s="300">
        <f>пр.взв.!E8</f>
        <v>0</v>
      </c>
      <c r="G11" s="311">
        <v>1</v>
      </c>
      <c r="H11" s="78"/>
      <c r="I11" s="79"/>
      <c r="J11" s="79"/>
      <c r="K11" s="115"/>
      <c r="L11" s="67"/>
      <c r="M11" s="67"/>
      <c r="N11" s="100"/>
      <c r="O11" s="115"/>
      <c r="P11" s="330">
        <v>2</v>
      </c>
      <c r="Q11" s="332">
        <v>6</v>
      </c>
      <c r="R11" s="333" t="str">
        <f>VLOOKUP(Q11,пр.взв.!B7:F70,2,FALSE)</f>
        <v>RYBAK YURY</v>
      </c>
      <c r="S11" s="337" t="str">
        <f>VLOOKUP(Q11,пр.взв.!B7:E70,4,FALSE)</f>
        <v>BLR</v>
      </c>
      <c r="T11" s="45"/>
    </row>
    <row r="12" spans="1:22" ht="9.4" customHeight="1" thickBot="1">
      <c r="A12" s="361"/>
      <c r="C12" s="338">
        <v>17</v>
      </c>
      <c r="D12" s="347" t="str">
        <f>VLOOKUP(пр.хода!C12,пр.взв.!B7:F70,2,FALSE)</f>
        <v>CHIMPOESH RUSLAN</v>
      </c>
      <c r="E12" s="340">
        <f>VLOOKUP(C12,пр.взв.!B7:F70,3,FALSE)</f>
        <v>1996</v>
      </c>
      <c r="F12" s="301" t="str">
        <f>VLOOKUP(C12,пр.взв.!B7:F70,4,FALSE)</f>
        <v>MDA</v>
      </c>
      <c r="G12" s="312"/>
      <c r="H12" s="80"/>
      <c r="I12" s="110"/>
      <c r="J12" s="78"/>
      <c r="K12" s="79"/>
      <c r="L12" s="114"/>
      <c r="M12" s="114"/>
      <c r="N12" s="100"/>
      <c r="O12" s="67"/>
      <c r="P12" s="331"/>
      <c r="Q12" s="332"/>
      <c r="R12" s="333" t="e">
        <f>VLOOKUP(Q12,пр.взв.!B2:E72,2,FALSE)</f>
        <v>#N/A</v>
      </c>
      <c r="S12" s="337" t="e">
        <f>VLOOKUP(Q12,пр.взв.!B1:E72,4,FALSE)</f>
        <v>#N/A</v>
      </c>
      <c r="T12" s="45"/>
    </row>
    <row r="13" spans="1:22" ht="9.4" customHeight="1" thickBot="1">
      <c r="A13" s="361"/>
      <c r="C13" s="339"/>
      <c r="D13" s="348">
        <f>пр.взв.!C40</f>
        <v>0</v>
      </c>
      <c r="E13" s="341"/>
      <c r="F13" s="302">
        <f>пр.взв.!E40</f>
        <v>0</v>
      </c>
      <c r="G13" s="82"/>
      <c r="H13" s="109"/>
      <c r="I13" s="309">
        <v>1</v>
      </c>
      <c r="J13" s="79"/>
      <c r="K13" s="79"/>
      <c r="L13" s="115"/>
      <c r="M13" s="115"/>
      <c r="N13" s="100"/>
      <c r="O13" s="67"/>
      <c r="P13" s="334">
        <v>3</v>
      </c>
      <c r="Q13" s="332">
        <v>15</v>
      </c>
      <c r="R13" s="370" t="str">
        <f>VLOOKUP(Q13,пр.взв.!B7:F70,2,FALSE)</f>
        <v>NAZMUDINOV MAGOMED</v>
      </c>
      <c r="S13" s="337" t="str">
        <f>VLOOKUP(Q13,пр.взв.!B7:E70,4,FALSE)</f>
        <v>RUS</v>
      </c>
      <c r="T13" s="45"/>
    </row>
    <row r="14" spans="1:22" ht="9.4" customHeight="1" thickBot="1">
      <c r="A14" s="361"/>
      <c r="C14" s="343">
        <v>9</v>
      </c>
      <c r="D14" s="345" t="str">
        <f>VLOOKUP(C14,пр.взв.!B7:F70,2,FALSE)</f>
        <v>BEKBALAEV AIBEK</v>
      </c>
      <c r="E14" s="305" t="str">
        <f>VLOOKUP(C14,пр.взв.!B7:F70,3,FALSE)</f>
        <v>1989 ms</v>
      </c>
      <c r="F14" s="299" t="str">
        <f>VLOOKUP(C14,пр.взв.!B7:F70,4,FALSE)</f>
        <v>KGZ</v>
      </c>
      <c r="G14" s="82"/>
      <c r="H14" s="109"/>
      <c r="I14" s="310"/>
      <c r="J14" s="80"/>
      <c r="K14" s="81"/>
      <c r="L14" s="79"/>
      <c r="M14" s="79"/>
      <c r="N14" s="37"/>
      <c r="O14" s="100"/>
      <c r="P14" s="335"/>
      <c r="Q14" s="332"/>
      <c r="R14" s="370" t="e">
        <f>VLOOKUP(Q14,пр.взв.!B1:E74,2,FALSE)</f>
        <v>#N/A</v>
      </c>
      <c r="S14" s="337" t="e">
        <f>VLOOKUP(Q14,пр.взв.!B1:E74,4,FALSE)</f>
        <v>#N/A</v>
      </c>
      <c r="T14" s="45"/>
    </row>
    <row r="15" spans="1:22" ht="9.4" customHeight="1">
      <c r="A15" s="361"/>
      <c r="C15" s="344"/>
      <c r="D15" s="346">
        <f>пр.взв.!C24</f>
        <v>0</v>
      </c>
      <c r="E15" s="306"/>
      <c r="F15" s="300">
        <f>пр.взв.!E24</f>
        <v>0</v>
      </c>
      <c r="G15" s="313">
        <v>9</v>
      </c>
      <c r="H15" s="83"/>
      <c r="I15" s="81"/>
      <c r="J15" s="79"/>
      <c r="K15" s="81"/>
      <c r="L15" s="78"/>
      <c r="M15" s="78"/>
      <c r="N15" s="37"/>
      <c r="O15" s="37"/>
      <c r="P15" s="334">
        <v>3</v>
      </c>
      <c r="Q15" s="332">
        <v>4</v>
      </c>
      <c r="R15" s="333" t="str">
        <f>VLOOKUP(Q15,пр.взв.!B7:E70,2,FALSE)</f>
        <v>SHIRYAEV MAKSIM</v>
      </c>
      <c r="S15" s="337" t="str">
        <f>VLOOKUP(Q15,пр.взв.!B7:E70,4,FALSE)</f>
        <v>RUS</v>
      </c>
      <c r="T15" s="45"/>
    </row>
    <row r="16" spans="1:22" ht="9.4" customHeight="1" thickBot="1">
      <c r="A16" s="361"/>
      <c r="C16" s="338">
        <v>25</v>
      </c>
      <c r="D16" s="347"/>
      <c r="E16" s="340"/>
      <c r="F16" s="301"/>
      <c r="G16" s="314"/>
      <c r="H16" s="78"/>
      <c r="I16" s="79"/>
      <c r="J16" s="79"/>
      <c r="K16" s="81"/>
      <c r="L16" s="78"/>
      <c r="M16" s="78"/>
      <c r="N16" s="37"/>
      <c r="O16" s="37"/>
      <c r="P16" s="335"/>
      <c r="Q16" s="332"/>
      <c r="R16" s="333" t="e">
        <f>VLOOKUP(Q16,пр.взв.!B3:E76,2,FALSE)</f>
        <v>#N/A</v>
      </c>
      <c r="S16" s="337" t="e">
        <f>VLOOKUP(Q16,пр.взв.!B3:E76,4,FALSE)</f>
        <v>#N/A</v>
      </c>
      <c r="T16" s="45"/>
    </row>
    <row r="17" spans="1:20" ht="9.4" customHeight="1" thickBot="1">
      <c r="A17" s="361"/>
      <c r="C17" s="339"/>
      <c r="D17" s="348"/>
      <c r="E17" s="341"/>
      <c r="F17" s="302"/>
      <c r="G17" s="82"/>
      <c r="H17" s="78"/>
      <c r="I17" s="79"/>
      <c r="J17" s="109"/>
      <c r="K17" s="309">
        <v>1</v>
      </c>
      <c r="L17" s="78"/>
      <c r="M17" s="78"/>
      <c r="N17" s="37"/>
      <c r="O17" s="37"/>
      <c r="P17" s="355" t="s">
        <v>100</v>
      </c>
      <c r="Q17" s="332">
        <v>5</v>
      </c>
      <c r="R17" s="333" t="str">
        <f>VLOOKUP(Q17,пр.взв.!B7:E70,2,FALSE)</f>
        <v>HAAPA-AHO HEIKKI</v>
      </c>
      <c r="S17" s="337" t="str">
        <f>VLOOKUP(Q17,пр.взв.!B7:E70,4,FALSE)</f>
        <v>FIN</v>
      </c>
      <c r="T17" s="45"/>
    </row>
    <row r="18" spans="1:20" ht="9.4" customHeight="1" thickBot="1">
      <c r="A18" s="361"/>
      <c r="C18" s="343">
        <v>5</v>
      </c>
      <c r="D18" s="345" t="str">
        <f>VLOOKUP(пр.хода!C18,пр.взв.!B7:F70,2,FALSE)</f>
        <v>HAAPA-AHO HEIKKI</v>
      </c>
      <c r="E18" s="305">
        <f>VLOOKUP(C18,пр.взв.!B7:F70,3,FALSE)</f>
        <v>1983</v>
      </c>
      <c r="F18" s="299" t="str">
        <f>VLOOKUP(C18,пр.взв.!B7:F70,4,FALSE)</f>
        <v>FIN</v>
      </c>
      <c r="G18" s="82"/>
      <c r="H18" s="78"/>
      <c r="I18" s="79"/>
      <c r="J18" s="109"/>
      <c r="K18" s="310"/>
      <c r="L18" s="84"/>
      <c r="M18" s="78"/>
      <c r="N18" s="37"/>
      <c r="O18" s="37"/>
      <c r="P18" s="356"/>
      <c r="Q18" s="332"/>
      <c r="R18" s="333" t="e">
        <f>VLOOKUP(Q18,пр.взв.!B5:E78,2,FALSE)</f>
        <v>#N/A</v>
      </c>
      <c r="S18" s="337" t="e">
        <f>VLOOKUP(Q18,пр.взв.!B5:E78,4,FALSE)</f>
        <v>#N/A</v>
      </c>
      <c r="T18" s="45"/>
    </row>
    <row r="19" spans="1:20" ht="9.4" customHeight="1">
      <c r="A19" s="361"/>
      <c r="C19" s="344"/>
      <c r="D19" s="346">
        <f>пр.взв.!C16</f>
        <v>0</v>
      </c>
      <c r="E19" s="306"/>
      <c r="F19" s="300">
        <f>пр.взв.!E16</f>
        <v>0</v>
      </c>
      <c r="G19" s="311">
        <v>5</v>
      </c>
      <c r="H19" s="78"/>
      <c r="I19" s="79"/>
      <c r="J19" s="79"/>
      <c r="K19" s="81"/>
      <c r="L19" s="85"/>
      <c r="M19" s="78"/>
      <c r="N19" s="37"/>
      <c r="O19" s="37"/>
      <c r="P19" s="355" t="s">
        <v>100</v>
      </c>
      <c r="Q19" s="332">
        <v>3</v>
      </c>
      <c r="R19" s="370" t="str">
        <f>VLOOKUP(Q19,пр.взв.!B7:E70,2,FALSE)</f>
        <v>SAFARBAYEV VASIF</v>
      </c>
      <c r="S19" s="337" t="str">
        <f>VLOOKUP(Q19,пр.взв.!B7:E70,4,FALSE)</f>
        <v>AZE</v>
      </c>
      <c r="T19" s="45"/>
    </row>
    <row r="20" spans="1:20" ht="9.4" customHeight="1" thickBot="1">
      <c r="A20" s="361"/>
      <c r="C20" s="338">
        <v>21</v>
      </c>
      <c r="D20" s="347"/>
      <c r="E20" s="340"/>
      <c r="F20" s="301"/>
      <c r="G20" s="312"/>
      <c r="H20" s="80"/>
      <c r="I20" s="81"/>
      <c r="J20" s="79"/>
      <c r="K20" s="81"/>
      <c r="L20" s="85"/>
      <c r="M20" s="78"/>
      <c r="N20" s="37"/>
      <c r="O20" s="37"/>
      <c r="P20" s="356"/>
      <c r="Q20" s="332"/>
      <c r="R20" s="370" t="e">
        <f>VLOOKUP(Q20,пр.взв.!B1:E80,2,FALSE)</f>
        <v>#N/A</v>
      </c>
      <c r="S20" s="337" t="e">
        <f>VLOOKUP(Q20,пр.взв.!B7:E80,4,FALSE)</f>
        <v>#N/A</v>
      </c>
      <c r="T20" s="45"/>
    </row>
    <row r="21" spans="1:20" ht="9.4" customHeight="1" thickBot="1">
      <c r="A21" s="361"/>
      <c r="C21" s="339"/>
      <c r="D21" s="348"/>
      <c r="E21" s="341"/>
      <c r="F21" s="302"/>
      <c r="G21" s="82"/>
      <c r="H21" s="79"/>
      <c r="I21" s="307">
        <v>5</v>
      </c>
      <c r="J21" s="83"/>
      <c r="K21" s="81"/>
      <c r="L21" s="85"/>
      <c r="M21" s="78"/>
      <c r="N21" s="37"/>
      <c r="O21" s="37"/>
      <c r="P21" s="355" t="s">
        <v>100</v>
      </c>
      <c r="Q21" s="332">
        <v>2</v>
      </c>
      <c r="R21" s="333" t="str">
        <f>VLOOKUP(Q21,пр.взв.!B7:E70,2,FALSE)</f>
        <v>KHORPYAKOV OLEG</v>
      </c>
      <c r="S21" s="337" t="str">
        <f>VLOOKUP(Q21,пр.взв.!B7:E70,4,FALSE)</f>
        <v>RUS</v>
      </c>
      <c r="T21" s="45"/>
    </row>
    <row r="22" spans="1:20" ht="9.4" customHeight="1" thickBot="1">
      <c r="A22" s="361"/>
      <c r="C22" s="343">
        <v>13</v>
      </c>
      <c r="D22" s="345" t="str">
        <f>VLOOKUP(пр.хода!C22,пр.взв.!B7:F70,2,FALSE)</f>
        <v>LEE SANG SOO</v>
      </c>
      <c r="E22" s="305">
        <f>VLOOKUP(C22,пр.взв.!B7:F70,3,FALSE)</f>
        <v>1983</v>
      </c>
      <c r="F22" s="299" t="str">
        <f>VLOOKUP(C22,пр.взв.!B7:F70,4,FALSE)</f>
        <v>KOR</v>
      </c>
      <c r="G22" s="112"/>
      <c r="H22" s="79"/>
      <c r="I22" s="308"/>
      <c r="J22" s="79"/>
      <c r="K22" s="79"/>
      <c r="L22" s="85"/>
      <c r="M22" s="78"/>
      <c r="N22" s="37"/>
      <c r="O22" s="37"/>
      <c r="P22" s="356"/>
      <c r="Q22" s="332"/>
      <c r="R22" s="333" t="e">
        <f>VLOOKUP(Q22,пр.взв.!B1:E82,2,FALSE)</f>
        <v>#N/A</v>
      </c>
      <c r="S22" s="337" t="e">
        <f>VLOOKUP(Q22,пр.взв.!B1:E82,4,FALSE)</f>
        <v>#N/A</v>
      </c>
      <c r="T22" s="45"/>
    </row>
    <row r="23" spans="1:20" ht="9.4" customHeight="1">
      <c r="A23" s="361"/>
      <c r="C23" s="344"/>
      <c r="D23" s="346">
        <f>пр.взв.!C32</f>
        <v>0</v>
      </c>
      <c r="E23" s="306"/>
      <c r="F23" s="300">
        <f>пр.взв.!E32</f>
        <v>0</v>
      </c>
      <c r="G23" s="313">
        <v>13</v>
      </c>
      <c r="H23" s="83"/>
      <c r="I23" s="81"/>
      <c r="J23" s="79"/>
      <c r="K23" s="79"/>
      <c r="L23" s="85"/>
      <c r="M23" s="78"/>
      <c r="N23" s="37"/>
      <c r="O23" s="37"/>
      <c r="P23" s="355" t="s">
        <v>100</v>
      </c>
      <c r="Q23" s="332">
        <v>8</v>
      </c>
      <c r="R23" s="333" t="str">
        <f>VLOOKUP(Q23,пр.взв.!B7:E70,2,FALSE)</f>
        <v>RATKO KONSTANTIN</v>
      </c>
      <c r="S23" s="337" t="str">
        <f>VLOOKUP(Q23,пр.взв.!B7:E70,4,FALSE)</f>
        <v>RUS</v>
      </c>
      <c r="T23" s="45"/>
    </row>
    <row r="24" spans="1:20" ht="9.4" customHeight="1" thickBot="1">
      <c r="A24" s="361"/>
      <c r="C24" s="338">
        <v>29</v>
      </c>
      <c r="D24" s="347"/>
      <c r="E24" s="340"/>
      <c r="F24" s="301"/>
      <c r="G24" s="314"/>
      <c r="H24" s="78"/>
      <c r="I24" s="79"/>
      <c r="J24" s="79"/>
      <c r="K24" s="79"/>
      <c r="L24" s="85"/>
      <c r="M24" s="78"/>
      <c r="N24" s="37"/>
      <c r="O24" s="37"/>
      <c r="P24" s="356"/>
      <c r="Q24" s="332"/>
      <c r="R24" s="333" t="e">
        <f>VLOOKUP(Q24,пр.взв.!B1:E84,2,FALSE)</f>
        <v>#N/A</v>
      </c>
      <c r="S24" s="337" t="e">
        <f>VLOOKUP(Q24,пр.взв.!B1:E84,4,FALSE)</f>
        <v>#N/A</v>
      </c>
      <c r="T24" s="45"/>
    </row>
    <row r="25" spans="1:20" ht="9.4" customHeight="1" thickBot="1">
      <c r="A25" s="361"/>
      <c r="C25" s="339"/>
      <c r="D25" s="348"/>
      <c r="E25" s="341"/>
      <c r="F25" s="302"/>
      <c r="G25" s="82"/>
      <c r="H25" s="78"/>
      <c r="I25" s="79"/>
      <c r="J25" s="79"/>
      <c r="K25" s="79"/>
      <c r="L25" s="79"/>
      <c r="M25" s="309">
        <v>1</v>
      </c>
      <c r="N25" s="37"/>
      <c r="O25" s="37"/>
      <c r="P25" s="325" t="s">
        <v>101</v>
      </c>
      <c r="Q25" s="332">
        <v>9</v>
      </c>
      <c r="R25" s="333" t="str">
        <f>VLOOKUP(Q25,пр.взв.!B7:E70,2,FALSE)</f>
        <v>BEKBALAEV AIBEK</v>
      </c>
      <c r="S25" s="337" t="str">
        <f>VLOOKUP(Q25,пр.взв.!B7:E70,4,FALSE)</f>
        <v>KGZ</v>
      </c>
      <c r="T25" s="45"/>
    </row>
    <row r="26" spans="1:20" ht="9.4" customHeight="1" thickBot="1">
      <c r="A26" s="360" t="s">
        <v>59</v>
      </c>
      <c r="C26" s="343">
        <v>3</v>
      </c>
      <c r="D26" s="345" t="str">
        <f>VLOOKUP(C26,пр.взв.!B7:F70,2,FALSE)</f>
        <v>SAFARBAYEV VASIF</v>
      </c>
      <c r="E26" s="305">
        <f>VLOOKUP(C26,пр.взв.!B7:F70,3,FALSE)</f>
        <v>1985</v>
      </c>
      <c r="F26" s="299" t="str">
        <f>VLOOKUP(C26,пр.взв.!B7:F70,4,FALSE)</f>
        <v>AZE</v>
      </c>
      <c r="G26" s="111"/>
      <c r="H26" s="78"/>
      <c r="I26" s="79"/>
      <c r="J26" s="79"/>
      <c r="K26" s="79"/>
      <c r="L26" s="79"/>
      <c r="M26" s="310"/>
      <c r="N26" s="103"/>
      <c r="O26" s="37"/>
      <c r="P26" s="326"/>
      <c r="Q26" s="332"/>
      <c r="R26" s="333" t="e">
        <f>VLOOKUP(Q26,пр.взв.!B2:E86,2,FALSE)</f>
        <v>#N/A</v>
      </c>
      <c r="S26" s="337" t="e">
        <f>VLOOKUP(Q26,пр.взв.!B2:E86,4,FALSE)</f>
        <v>#N/A</v>
      </c>
      <c r="T26" s="45"/>
    </row>
    <row r="27" spans="1:20" ht="9.4" customHeight="1">
      <c r="A27" s="361"/>
      <c r="C27" s="344"/>
      <c r="D27" s="346">
        <f>пр.взв.!C12</f>
        <v>0</v>
      </c>
      <c r="E27" s="306"/>
      <c r="F27" s="300">
        <f>пр.взв.!E12</f>
        <v>0</v>
      </c>
      <c r="G27" s="311">
        <v>3</v>
      </c>
      <c r="H27" s="78"/>
      <c r="I27" s="79"/>
      <c r="J27" s="79"/>
      <c r="K27" s="79"/>
      <c r="L27" s="85"/>
      <c r="M27" s="78"/>
      <c r="N27" s="104"/>
      <c r="O27" s="37"/>
      <c r="P27" s="325" t="s">
        <v>101</v>
      </c>
      <c r="Q27" s="332">
        <v>13</v>
      </c>
      <c r="R27" s="333" t="str">
        <f>VLOOKUP(Q27,пр.взв.!B7:E70,2,FALSE)</f>
        <v>LEE SANG SOO</v>
      </c>
      <c r="S27" s="337" t="str">
        <f>VLOOKUP(Q27,пр.взв.!B7:E70,4,FALSE)</f>
        <v>KOR</v>
      </c>
      <c r="T27" s="45"/>
    </row>
    <row r="28" spans="1:20" ht="9.4" customHeight="1" thickBot="1">
      <c r="A28" s="361"/>
      <c r="C28" s="338">
        <v>19</v>
      </c>
      <c r="D28" s="347"/>
      <c r="E28" s="340"/>
      <c r="F28" s="301"/>
      <c r="G28" s="312"/>
      <c r="H28" s="80"/>
      <c r="I28" s="110"/>
      <c r="J28" s="79"/>
      <c r="K28" s="79"/>
      <c r="L28" s="85"/>
      <c r="M28" s="78"/>
      <c r="N28" s="104"/>
      <c r="O28" s="37"/>
      <c r="P28" s="326"/>
      <c r="Q28" s="332"/>
      <c r="R28" s="333" t="e">
        <f>VLOOKUP(Q28,пр.взв.!B5:E88,2,FALSE)</f>
        <v>#N/A</v>
      </c>
      <c r="S28" s="337" t="e">
        <f>VLOOKUP(Q28,пр.взв.!B2:E88,4,FALSE)</f>
        <v>#N/A</v>
      </c>
      <c r="T28" s="45"/>
    </row>
    <row r="29" spans="1:20" ht="9.4" customHeight="1" thickBot="1">
      <c r="A29" s="361"/>
      <c r="C29" s="339"/>
      <c r="D29" s="348"/>
      <c r="E29" s="341"/>
      <c r="F29" s="302"/>
      <c r="G29" s="82"/>
      <c r="H29" s="109"/>
      <c r="I29" s="309">
        <v>3</v>
      </c>
      <c r="J29" s="79"/>
      <c r="K29" s="79"/>
      <c r="L29" s="85"/>
      <c r="M29" s="78"/>
      <c r="N29" s="104"/>
      <c r="O29" s="37"/>
      <c r="P29" s="325" t="s">
        <v>101</v>
      </c>
      <c r="Q29" s="332">
        <v>11</v>
      </c>
      <c r="R29" s="333" t="str">
        <f>VLOOKUP(Q29,пр.взв.!B7:E70,2,FALSE)</f>
        <v>NIKIFORENKO ARTUR</v>
      </c>
      <c r="S29" s="337" t="str">
        <f>VLOOKUP(Q29,пр.взв.!B7:E70,4,FALSE)</f>
        <v>LAT</v>
      </c>
      <c r="T29" s="45"/>
    </row>
    <row r="30" spans="1:20" ht="9.4" customHeight="1" thickBot="1">
      <c r="A30" s="361"/>
      <c r="C30" s="343">
        <v>11</v>
      </c>
      <c r="D30" s="345" t="str">
        <f>VLOOKUP(пр.хода!C30,пр.взв.!B7:F70,2,FALSE)</f>
        <v>NIKIFORENKO ARTUR</v>
      </c>
      <c r="E30" s="305">
        <f>VLOOKUP(C30,пр.взв.!B7:F70,3,FALSE)</f>
        <v>1992</v>
      </c>
      <c r="F30" s="299" t="str">
        <f>VLOOKUP(C30,пр.взв.!B7:F70,4,FALSE)</f>
        <v>LAT</v>
      </c>
      <c r="G30" s="112"/>
      <c r="H30" s="109"/>
      <c r="I30" s="310"/>
      <c r="J30" s="80"/>
      <c r="K30" s="81"/>
      <c r="L30" s="85"/>
      <c r="M30" s="78"/>
      <c r="N30" s="104"/>
      <c r="O30" s="37"/>
      <c r="P30" s="326"/>
      <c r="Q30" s="332"/>
      <c r="R30" s="333" t="e">
        <f>VLOOKUP(Q30,пр.взв.!B2:E90,2,FALSE)</f>
        <v>#N/A</v>
      </c>
      <c r="S30" s="337" t="e">
        <f>VLOOKUP(Q30,пр.взв.!B7:E90,4,FALSE)</f>
        <v>#N/A</v>
      </c>
      <c r="T30" s="45"/>
    </row>
    <row r="31" spans="1:20" ht="9.4" customHeight="1">
      <c r="A31" s="361"/>
      <c r="C31" s="344"/>
      <c r="D31" s="346">
        <f>пр.взв.!C28</f>
        <v>0</v>
      </c>
      <c r="E31" s="306"/>
      <c r="F31" s="300">
        <f>пр.взв.!E28</f>
        <v>0</v>
      </c>
      <c r="G31" s="313">
        <v>11</v>
      </c>
      <c r="H31" s="83"/>
      <c r="I31" s="81"/>
      <c r="J31" s="79"/>
      <c r="K31" s="81"/>
      <c r="L31" s="85"/>
      <c r="M31" s="78"/>
      <c r="N31" s="104"/>
      <c r="O31" s="37"/>
      <c r="P31" s="325" t="s">
        <v>101</v>
      </c>
      <c r="Q31" s="332">
        <v>7</v>
      </c>
      <c r="R31" s="333" t="str">
        <f>VLOOKUP(Q31,пр.взв.!B7:E70,2,FALSE)</f>
        <v>KHUSENOV AKHTAM</v>
      </c>
      <c r="S31" s="337" t="str">
        <f>VLOOKUP(Q31,пр.взв.!B7:E70,4,FALSE)</f>
        <v>TJK</v>
      </c>
      <c r="T31" s="45"/>
    </row>
    <row r="32" spans="1:20" ht="9.4" customHeight="1" thickBot="1">
      <c r="A32" s="361"/>
      <c r="C32" s="338">
        <v>27</v>
      </c>
      <c r="D32" s="347"/>
      <c r="E32" s="340"/>
      <c r="F32" s="301"/>
      <c r="G32" s="314"/>
      <c r="H32" s="78"/>
      <c r="I32" s="79"/>
      <c r="J32" s="79"/>
      <c r="K32" s="81"/>
      <c r="L32" s="85"/>
      <c r="M32" s="78"/>
      <c r="N32" s="104"/>
      <c r="O32" s="37"/>
      <c r="P32" s="326"/>
      <c r="Q32" s="332"/>
      <c r="R32" s="333" t="e">
        <f>VLOOKUP(Q32,пр.взв.!B2:E92,2,FALSE)</f>
        <v>#N/A</v>
      </c>
      <c r="S32" s="337" t="e">
        <f>VLOOKUP(Q32,пр.взв.!B2:E92,4,FALSE)</f>
        <v>#N/A</v>
      </c>
      <c r="T32" s="45"/>
    </row>
    <row r="33" spans="1:21" ht="9.4" customHeight="1" thickBot="1">
      <c r="A33" s="361"/>
      <c r="C33" s="339"/>
      <c r="D33" s="348"/>
      <c r="E33" s="341"/>
      <c r="F33" s="302"/>
      <c r="G33" s="82"/>
      <c r="H33" s="78"/>
      <c r="I33" s="79"/>
      <c r="J33" s="79"/>
      <c r="K33" s="307">
        <v>15</v>
      </c>
      <c r="L33" s="86"/>
      <c r="M33" s="78"/>
      <c r="N33" s="104"/>
      <c r="O33" s="37"/>
      <c r="P33" s="325" t="s">
        <v>101</v>
      </c>
      <c r="Q33" s="332">
        <v>10</v>
      </c>
      <c r="R33" s="370" t="str">
        <f>VLOOKUP(Q33,пр.взв.!B7:E70,2,FALSE)</f>
        <v>RAKHMATULLOEV UMED</v>
      </c>
      <c r="S33" s="337" t="str">
        <f>VLOOKUP(Q33,пр.взв.!B7:F70,4,FALSE)</f>
        <v>TJK</v>
      </c>
      <c r="T33" s="45"/>
    </row>
    <row r="34" spans="1:21" ht="9.4" customHeight="1" thickBot="1">
      <c r="A34" s="361"/>
      <c r="C34" s="343">
        <v>7</v>
      </c>
      <c r="D34" s="345" t="str">
        <f>VLOOKUP(C34,пр.взв.!B7:F70,2,FALSE)</f>
        <v>KHUSENOV AKHTAM</v>
      </c>
      <c r="E34" s="305" t="str">
        <f>VLOOKUP(C34,пр.взв.!B7:F70,3,FALSE)</f>
        <v>1983 ms</v>
      </c>
      <c r="F34" s="299" t="str">
        <f>VLOOKUP(C34,пр.взв.!B7:F70,4,FALSE)</f>
        <v>TJK</v>
      </c>
      <c r="G34" s="111"/>
      <c r="H34" s="78"/>
      <c r="I34" s="79"/>
      <c r="J34" s="79"/>
      <c r="K34" s="308"/>
      <c r="L34" s="79"/>
      <c r="M34" s="78"/>
      <c r="N34" s="104"/>
      <c r="O34" s="37"/>
      <c r="P34" s="326"/>
      <c r="Q34" s="332"/>
      <c r="R34" s="370" t="e">
        <f>VLOOKUP(Q34,пр.взв.!B1:E94,2,FALSE)</f>
        <v>#N/A</v>
      </c>
      <c r="S34" s="337" t="e">
        <f>VLOOKUP(Q34,пр.взв.!B1:E94,4,FALSE)</f>
        <v>#N/A</v>
      </c>
      <c r="T34" s="41"/>
      <c r="U34" s="15"/>
    </row>
    <row r="35" spans="1:21" ht="9.4" customHeight="1">
      <c r="A35" s="361"/>
      <c r="C35" s="344"/>
      <c r="D35" s="346">
        <f>пр.взв.!C20</f>
        <v>0</v>
      </c>
      <c r="E35" s="306"/>
      <c r="F35" s="300">
        <f>пр.взв.!E20</f>
        <v>0</v>
      </c>
      <c r="G35" s="311">
        <v>7</v>
      </c>
      <c r="H35" s="78"/>
      <c r="I35" s="79"/>
      <c r="J35" s="79"/>
      <c r="K35" s="81"/>
      <c r="L35" s="79"/>
      <c r="M35" s="78"/>
      <c r="N35" s="104"/>
      <c r="O35" s="37"/>
      <c r="P35" s="325" t="s">
        <v>101</v>
      </c>
      <c r="Q35" s="332">
        <v>14</v>
      </c>
      <c r="R35" s="333" t="str">
        <f>VLOOKUP(Q35,пр.взв.!B7:E70,2,FALSE)</f>
        <v>CHO EUN SAEM</v>
      </c>
      <c r="S35" s="337" t="str">
        <f>VLOOKUP(Q35,пр.взв.!B7:E70,4,FALSE)</f>
        <v>KOR</v>
      </c>
      <c r="T35" s="41"/>
      <c r="U35" s="15"/>
    </row>
    <row r="36" spans="1:21" ht="9.4" customHeight="1" thickBot="1">
      <c r="A36" s="361"/>
      <c r="C36" s="338">
        <v>23</v>
      </c>
      <c r="D36" s="347"/>
      <c r="E36" s="340"/>
      <c r="F36" s="301"/>
      <c r="G36" s="312"/>
      <c r="H36" s="80"/>
      <c r="I36" s="81"/>
      <c r="J36" s="79"/>
      <c r="K36" s="81"/>
      <c r="L36" s="79"/>
      <c r="M36" s="78"/>
      <c r="N36" s="104"/>
      <c r="O36" s="37"/>
      <c r="P36" s="326"/>
      <c r="Q36" s="332"/>
      <c r="R36" s="333" t="e">
        <f>VLOOKUP(Q36,пр.взв.!B3:E96,2,FALSE)</f>
        <v>#N/A</v>
      </c>
      <c r="S36" s="337" t="e">
        <f>VLOOKUP(Q36,пр.взв.!B3:E96,4,FALSE)</f>
        <v>#N/A</v>
      </c>
      <c r="T36" s="41"/>
      <c r="U36" s="15"/>
    </row>
    <row r="37" spans="1:21" ht="9.4" customHeight="1" thickBot="1">
      <c r="A37" s="361"/>
      <c r="C37" s="339"/>
      <c r="D37" s="348"/>
      <c r="E37" s="341"/>
      <c r="F37" s="302"/>
      <c r="G37" s="82"/>
      <c r="H37" s="79"/>
      <c r="I37" s="307">
        <v>15</v>
      </c>
      <c r="J37" s="83"/>
      <c r="K37" s="81"/>
      <c r="L37" s="79"/>
      <c r="M37" s="78"/>
      <c r="N37" s="104"/>
      <c r="O37" s="37"/>
      <c r="P37" s="325" t="s">
        <v>101</v>
      </c>
      <c r="Q37" s="332">
        <v>12</v>
      </c>
      <c r="R37" s="371" t="str">
        <f>VLOOKUP(Q37,пр.взв.!B7:E70,2,FALSE)</f>
        <v>BACHABEKOV AMINCHON</v>
      </c>
      <c r="S37" s="337" t="str">
        <f>VLOOKUP(Q37,пр.взв.!B7:E70,4,FALSE)</f>
        <v>TJK</v>
      </c>
      <c r="T37" s="41"/>
      <c r="U37" s="15"/>
    </row>
    <row r="38" spans="1:21" ht="9.4" customHeight="1" thickBot="1">
      <c r="A38" s="361"/>
      <c r="C38" s="343">
        <v>15</v>
      </c>
      <c r="D38" s="349" t="str">
        <f>VLOOKUP(пр.хода!C38,пр.взв.!B7:F70,2,FALSE)</f>
        <v>NAZMUDINOV MAGOMED</v>
      </c>
      <c r="E38" s="305" t="str">
        <f>VLOOKUP(C38,пр.взв.!B7:F70,3,FALSE)</f>
        <v>1990 ms</v>
      </c>
      <c r="F38" s="299" t="str">
        <f>VLOOKUP(C38,пр.взв.!B7:F70,4,FALSE)</f>
        <v>RUS</v>
      </c>
      <c r="G38" s="112"/>
      <c r="H38" s="79"/>
      <c r="I38" s="308"/>
      <c r="J38" s="79"/>
      <c r="K38" s="79"/>
      <c r="L38" s="79"/>
      <c r="M38" s="79"/>
      <c r="N38" s="104"/>
      <c r="O38" s="37"/>
      <c r="P38" s="326"/>
      <c r="Q38" s="332"/>
      <c r="R38" s="371" t="e">
        <f>VLOOKUP(Q38,пр.взв.!B5:E98,2,FALSE)</f>
        <v>#N/A</v>
      </c>
      <c r="S38" s="337" t="e">
        <f>VLOOKUP(Q38,пр.взв.!B3:E98,4,FALSE)</f>
        <v>#N/A</v>
      </c>
      <c r="T38" s="41"/>
      <c r="U38" s="15"/>
    </row>
    <row r="39" spans="1:21" ht="9.4" customHeight="1">
      <c r="A39" s="361"/>
      <c r="C39" s="344"/>
      <c r="D39" s="350">
        <f>пр.взв.!C36</f>
        <v>0</v>
      </c>
      <c r="E39" s="306"/>
      <c r="F39" s="300">
        <f>пр.взв.!E36</f>
        <v>0</v>
      </c>
      <c r="G39" s="313">
        <v>15</v>
      </c>
      <c r="H39" s="83"/>
      <c r="I39" s="81"/>
      <c r="J39" s="79"/>
      <c r="K39" s="78"/>
      <c r="L39" s="79"/>
      <c r="M39" s="79"/>
      <c r="N39" s="104"/>
      <c r="O39" s="37"/>
      <c r="P39" s="325" t="s">
        <v>101</v>
      </c>
      <c r="Q39" s="332">
        <v>16</v>
      </c>
      <c r="R39" s="333" t="str">
        <f>VLOOKUP(Q39,пр.взв.!B7:E70,2,FALSE)</f>
        <v>SEKICH KEVIN RASIT</v>
      </c>
      <c r="S39" s="337" t="str">
        <f>VLOOKUP(Q39,пр.взв.!B7:E70,4,FALSE)</f>
        <v>AUT</v>
      </c>
      <c r="T39" s="45"/>
    </row>
    <row r="40" spans="1:21" ht="9.4" customHeight="1" thickBot="1">
      <c r="A40" s="361"/>
      <c r="C40" s="338">
        <v>31</v>
      </c>
      <c r="D40" s="347"/>
      <c r="E40" s="340"/>
      <c r="F40" s="301"/>
      <c r="G40" s="314"/>
      <c r="H40" s="78"/>
      <c r="I40" s="78"/>
      <c r="J40" s="79"/>
      <c r="K40" s="78"/>
      <c r="L40" s="79"/>
      <c r="M40" s="79"/>
      <c r="N40" s="104"/>
      <c r="O40" s="37"/>
      <c r="P40" s="326"/>
      <c r="Q40" s="332"/>
      <c r="R40" s="333" t="e">
        <f>VLOOKUP(Q40,пр.взв.!B3:E100,2,FALSE)</f>
        <v>#N/A</v>
      </c>
      <c r="S40" s="337" t="e">
        <f>VLOOKUP(Q40,пр.взв.!B3:E100,4,FALSE)</f>
        <v>#N/A</v>
      </c>
      <c r="T40" s="45"/>
    </row>
    <row r="41" spans="1:21" ht="9.4" customHeight="1" thickBot="1">
      <c r="A41" s="362"/>
      <c r="C41" s="339"/>
      <c r="D41" s="348"/>
      <c r="E41" s="341"/>
      <c r="F41" s="302"/>
      <c r="G41" s="113"/>
      <c r="H41" s="78"/>
      <c r="I41" s="78"/>
      <c r="J41" s="79"/>
      <c r="K41" s="78"/>
      <c r="L41" s="79"/>
      <c r="M41" s="79"/>
      <c r="N41" s="104"/>
      <c r="O41" s="37"/>
      <c r="P41" s="357" t="s">
        <v>102</v>
      </c>
      <c r="Q41" s="332">
        <v>17</v>
      </c>
      <c r="R41" s="333" t="str">
        <f>VLOOKUP(Q41,пр.взв.!B7:E70,2,FALSE)</f>
        <v>CHIMPOESH RUSLAN</v>
      </c>
      <c r="S41" s="337" t="str">
        <f>VLOOKUP(Q41,пр.взв.!B7:E70,4,FALSE)</f>
        <v>MDA</v>
      </c>
      <c r="T41" s="45"/>
    </row>
    <row r="42" spans="1:21" ht="9.4" customHeight="1">
      <c r="C42" s="351"/>
      <c r="D42" s="120"/>
      <c r="E42" s="119"/>
      <c r="F42" s="88"/>
      <c r="G42" s="82"/>
      <c r="H42" s="78"/>
      <c r="I42" s="78"/>
      <c r="J42" s="78"/>
      <c r="K42" s="78"/>
      <c r="L42" s="79"/>
      <c r="M42" s="79"/>
      <c r="N42" s="353">
        <v>1</v>
      </c>
      <c r="O42" s="117"/>
      <c r="P42" s="358"/>
      <c r="Q42" s="332"/>
      <c r="R42" s="333" t="e">
        <f>VLOOKUP(Q42,пр.взв.!B3:E102,2,FALSE)</f>
        <v>#N/A</v>
      </c>
      <c r="S42" s="337" t="e">
        <f>VLOOKUP(Q42,пр.взв.!B3:E102,4,FALSE)</f>
        <v>#N/A</v>
      </c>
      <c r="T42" s="45"/>
    </row>
    <row r="43" spans="1:21" ht="9.4" customHeight="1" thickBot="1">
      <c r="C43" s="352"/>
      <c r="D43" s="120"/>
      <c r="E43" s="119"/>
      <c r="F43" s="88"/>
      <c r="G43" s="82"/>
      <c r="H43" s="78"/>
      <c r="I43" s="78"/>
      <c r="J43" s="78"/>
      <c r="K43" s="78"/>
      <c r="L43" s="79"/>
      <c r="M43" s="79"/>
      <c r="N43" s="354"/>
      <c r="O43" s="118"/>
      <c r="P43" s="357" t="s">
        <v>102</v>
      </c>
      <c r="Q43" s="332">
        <v>18</v>
      </c>
      <c r="R43" s="333" t="str">
        <f>VLOOKUP(Q43,пр.взв.!B7:E70,2,FALSE)</f>
        <v>MUSA SULEIMAN</v>
      </c>
      <c r="S43" s="337" t="str">
        <f>VLOOKUP(Q43,пр.взв.!B7:E70,4,FALSE)</f>
        <v>KGZ</v>
      </c>
      <c r="T43" s="45"/>
    </row>
    <row r="44" spans="1:21" ht="9.4" customHeight="1" thickBot="1">
      <c r="A44" s="360" t="s">
        <v>57</v>
      </c>
      <c r="C44" s="343">
        <v>2</v>
      </c>
      <c r="D44" s="345" t="str">
        <f>VLOOKUP(C44,пр.взв.!B7:F70,2,FALSE)</f>
        <v>KHORPYAKOV OLEG</v>
      </c>
      <c r="E44" s="305" t="str">
        <f>VLOOKUP(C44,пр.взв.!B7:F70,3,FALSE)</f>
        <v>1977 msic</v>
      </c>
      <c r="F44" s="299" t="str">
        <f>VLOOKUP(C44,пр.взв.!B7:F70,4,FALSE)</f>
        <v>RUS</v>
      </c>
      <c r="G44" s="78"/>
      <c r="H44" s="78"/>
      <c r="I44" s="78"/>
      <c r="J44" s="78"/>
      <c r="K44" s="89"/>
      <c r="L44" s="79"/>
      <c r="M44" s="79"/>
      <c r="N44" s="104"/>
      <c r="O44" s="37"/>
      <c r="P44" s="359"/>
      <c r="Q44" s="367"/>
      <c r="R44" s="368" t="e">
        <f>VLOOKUP(Q44,пр.взв.!B1:E104,2,FALSE)</f>
        <v>#N/A</v>
      </c>
      <c r="S44" s="369" t="e">
        <f>VLOOKUP(Q44,пр.взв.!B1:E104,4,FALSE)</f>
        <v>#N/A</v>
      </c>
      <c r="T44" s="45"/>
    </row>
    <row r="45" spans="1:21" ht="9.4" customHeight="1">
      <c r="A45" s="361"/>
      <c r="C45" s="344"/>
      <c r="D45" s="346">
        <f>пр.взв.!C10</f>
        <v>0</v>
      </c>
      <c r="E45" s="306"/>
      <c r="F45" s="300">
        <f>пр.взв.!E10</f>
        <v>0</v>
      </c>
      <c r="G45" s="311">
        <v>2</v>
      </c>
      <c r="H45" s="78"/>
      <c r="I45" s="79"/>
      <c r="J45" s="79"/>
      <c r="K45" s="90"/>
      <c r="L45" s="79"/>
      <c r="M45" s="79"/>
      <c r="N45" s="104"/>
      <c r="O45" s="37"/>
      <c r="P45" s="45"/>
    </row>
    <row r="46" spans="1:21" ht="9.4" customHeight="1" thickBot="1">
      <c r="A46" s="361"/>
      <c r="C46" s="338">
        <v>18</v>
      </c>
      <c r="D46" s="347" t="str">
        <f>VLOOKUP(C46,пр.взв.!B7:F70,2,FALSE)</f>
        <v>MUSA SULEIMAN</v>
      </c>
      <c r="E46" s="340" t="str">
        <f>VLOOKUP(C46,пр.взв.!B7:F70,3,FALSE)</f>
        <v>1984 cms</v>
      </c>
      <c r="F46" s="301" t="str">
        <f>VLOOKUP(C46,пр.взв.!B7:F70,4,FALSE)</f>
        <v>KGZ</v>
      </c>
      <c r="G46" s="312"/>
      <c r="H46" s="80"/>
      <c r="I46" s="110"/>
      <c r="J46" s="78"/>
      <c r="K46" s="79"/>
      <c r="L46" s="79"/>
      <c r="M46" s="89"/>
      <c r="N46" s="104"/>
      <c r="O46" s="37"/>
      <c r="P46" s="45"/>
    </row>
    <row r="47" spans="1:21" ht="9.4" customHeight="1" thickBot="1">
      <c r="A47" s="361"/>
      <c r="C47" s="339"/>
      <c r="D47" s="348">
        <f>пр.взв.!C42</f>
        <v>0</v>
      </c>
      <c r="E47" s="341"/>
      <c r="F47" s="302">
        <f>пр.взв.!E42</f>
        <v>0</v>
      </c>
      <c r="G47" s="82"/>
      <c r="H47" s="109"/>
      <c r="I47" s="309">
        <v>2</v>
      </c>
      <c r="J47" s="79"/>
      <c r="K47" s="79"/>
      <c r="L47" s="79"/>
      <c r="M47" s="90"/>
      <c r="N47" s="104"/>
      <c r="O47" s="37"/>
      <c r="P47" s="45"/>
    </row>
    <row r="48" spans="1:21" ht="9.4" customHeight="1" thickBot="1">
      <c r="A48" s="361"/>
      <c r="C48" s="343">
        <v>10</v>
      </c>
      <c r="D48" s="345" t="str">
        <f>VLOOKUP(C48,пр.взв.!B7:F70,2,FALSE)</f>
        <v>RAKHMATULLOEV UMED</v>
      </c>
      <c r="E48" s="305" t="str">
        <f>VLOOKUP(C48,пр.взв.!B7:F70,3,FALSE)</f>
        <v>1992 ms</v>
      </c>
      <c r="F48" s="299" t="str">
        <f>VLOOKUP(C48,пр.взв.!B7:F70,4,FALSE)</f>
        <v>TJK</v>
      </c>
      <c r="G48" s="82"/>
      <c r="H48" s="109"/>
      <c r="I48" s="310"/>
      <c r="J48" s="80"/>
      <c r="K48" s="81"/>
      <c r="L48" s="78"/>
      <c r="M48" s="78"/>
      <c r="N48" s="104"/>
      <c r="O48" s="37"/>
      <c r="P48" s="45"/>
    </row>
    <row r="49" spans="1:16" ht="9.4" customHeight="1">
      <c r="A49" s="361"/>
      <c r="C49" s="344"/>
      <c r="D49" s="346">
        <f>пр.взв.!C26</f>
        <v>0</v>
      </c>
      <c r="E49" s="306"/>
      <c r="F49" s="300">
        <f>пр.взв.!E26</f>
        <v>0</v>
      </c>
      <c r="G49" s="313">
        <v>10</v>
      </c>
      <c r="H49" s="83"/>
      <c r="I49" s="81"/>
      <c r="J49" s="79"/>
      <c r="K49" s="81"/>
      <c r="L49" s="78"/>
      <c r="M49" s="78"/>
      <c r="N49" s="104"/>
      <c r="O49" s="37"/>
      <c r="P49" s="45"/>
    </row>
    <row r="50" spans="1:16" ht="9.4" customHeight="1" thickBot="1">
      <c r="A50" s="361"/>
      <c r="C50" s="338">
        <v>26</v>
      </c>
      <c r="D50" s="347"/>
      <c r="E50" s="340"/>
      <c r="F50" s="301"/>
      <c r="G50" s="314"/>
      <c r="H50" s="78"/>
      <c r="I50" s="79"/>
      <c r="J50" s="79"/>
      <c r="K50" s="81"/>
      <c r="L50" s="78"/>
      <c r="M50" s="78"/>
      <c r="N50" s="104"/>
      <c r="O50" s="37"/>
      <c r="P50" s="45"/>
    </row>
    <row r="51" spans="1:16" ht="9.4" customHeight="1" thickBot="1">
      <c r="A51" s="361"/>
      <c r="C51" s="339"/>
      <c r="D51" s="348"/>
      <c r="E51" s="341"/>
      <c r="F51" s="302"/>
      <c r="G51" s="82"/>
      <c r="H51" s="78"/>
      <c r="I51" s="79"/>
      <c r="J51" s="79"/>
      <c r="K51" s="309">
        <v>6</v>
      </c>
      <c r="L51" s="78"/>
      <c r="M51" s="78"/>
      <c r="N51" s="104"/>
      <c r="O51" s="37"/>
      <c r="P51" s="45"/>
    </row>
    <row r="52" spans="1:16" ht="9.4" customHeight="1" thickBot="1">
      <c r="A52" s="361"/>
      <c r="C52" s="343">
        <v>6</v>
      </c>
      <c r="D52" s="345" t="str">
        <f>VLOOKUP(C52,пр.взв.!B7:F70,2,FALSE)</f>
        <v>RYBAK YURY</v>
      </c>
      <c r="E52" s="305" t="str">
        <f>VLOOKUP(C52,пр.взв.!B7:F70,3,FALSE)</f>
        <v>1979 dvms</v>
      </c>
      <c r="F52" s="299" t="str">
        <f>VLOOKUP(C52,пр.взв.!B7:F70,4,FALSE)</f>
        <v>BLR</v>
      </c>
      <c r="G52" s="82"/>
      <c r="H52" s="78"/>
      <c r="I52" s="79"/>
      <c r="J52" s="79"/>
      <c r="K52" s="310"/>
      <c r="L52" s="84"/>
      <c r="M52" s="78"/>
      <c r="N52" s="104"/>
      <c r="O52" s="37"/>
      <c r="P52" s="45"/>
    </row>
    <row r="53" spans="1:16" ht="9.4" customHeight="1">
      <c r="A53" s="361"/>
      <c r="C53" s="344"/>
      <c r="D53" s="346">
        <f>пр.взв.!C18</f>
        <v>0</v>
      </c>
      <c r="E53" s="306"/>
      <c r="F53" s="300">
        <f>пр.взв.!E18</f>
        <v>0</v>
      </c>
      <c r="G53" s="311">
        <v>6</v>
      </c>
      <c r="H53" s="78"/>
      <c r="I53" s="79"/>
      <c r="J53" s="79"/>
      <c r="K53" s="81"/>
      <c r="L53" s="85"/>
      <c r="M53" s="78"/>
      <c r="N53" s="104"/>
      <c r="O53" s="37"/>
      <c r="P53" s="45"/>
    </row>
    <row r="54" spans="1:16" ht="9.4" customHeight="1" thickBot="1">
      <c r="A54" s="361"/>
      <c r="C54" s="338">
        <v>22</v>
      </c>
      <c r="D54" s="347"/>
      <c r="E54" s="340"/>
      <c r="F54" s="301"/>
      <c r="G54" s="312"/>
      <c r="H54" s="80"/>
      <c r="I54" s="81"/>
      <c r="J54" s="79"/>
      <c r="K54" s="81"/>
      <c r="L54" s="85"/>
      <c r="M54" s="78"/>
      <c r="N54" s="104"/>
      <c r="O54" s="37"/>
      <c r="P54" s="45"/>
    </row>
    <row r="55" spans="1:16" ht="9.4" customHeight="1" thickBot="1">
      <c r="A55" s="361"/>
      <c r="C55" s="339"/>
      <c r="D55" s="348"/>
      <c r="E55" s="341"/>
      <c r="F55" s="302"/>
      <c r="G55" s="82"/>
      <c r="H55" s="79"/>
      <c r="I55" s="307">
        <v>6</v>
      </c>
      <c r="J55" s="83"/>
      <c r="K55" s="81"/>
      <c r="L55" s="85"/>
      <c r="M55" s="78"/>
      <c r="N55" s="104"/>
      <c r="O55" s="37"/>
      <c r="P55" s="45"/>
    </row>
    <row r="56" spans="1:16" ht="9.4" customHeight="1" thickBot="1">
      <c r="A56" s="361"/>
      <c r="C56" s="343">
        <v>14</v>
      </c>
      <c r="D56" s="345" t="str">
        <f>VLOOKUP(C56,пр.взв.!B7:F70,2,FALSE)</f>
        <v>CHO EUN SAEM</v>
      </c>
      <c r="E56" s="305">
        <f>VLOOKUP(C56,пр.взв.!B7:F70,3,FALSE)</f>
        <v>1990</v>
      </c>
      <c r="F56" s="299" t="str">
        <f>VLOOKUP(C56,пр.взв.!B7:F70,4,FALSE)</f>
        <v>KOR</v>
      </c>
      <c r="G56" s="112"/>
      <c r="H56" s="79"/>
      <c r="I56" s="308"/>
      <c r="J56" s="79"/>
      <c r="K56" s="79"/>
      <c r="L56" s="85"/>
      <c r="M56" s="78"/>
      <c r="N56" s="104"/>
      <c r="O56" s="37"/>
      <c r="P56" s="45"/>
    </row>
    <row r="57" spans="1:16" ht="9.4" customHeight="1">
      <c r="A57" s="361"/>
      <c r="C57" s="344"/>
      <c r="D57" s="346">
        <f>пр.взв.!C34</f>
        <v>0</v>
      </c>
      <c r="E57" s="306"/>
      <c r="F57" s="300">
        <f>пр.взв.!E34</f>
        <v>0</v>
      </c>
      <c r="G57" s="313">
        <v>14</v>
      </c>
      <c r="H57" s="83"/>
      <c r="I57" s="81"/>
      <c r="J57" s="79"/>
      <c r="K57" s="79"/>
      <c r="L57" s="85"/>
      <c r="M57" s="78"/>
      <c r="N57" s="104"/>
      <c r="O57" s="37"/>
      <c r="P57" s="45"/>
    </row>
    <row r="58" spans="1:16" ht="9.4" customHeight="1" thickBot="1">
      <c r="A58" s="361"/>
      <c r="C58" s="338">
        <v>30</v>
      </c>
      <c r="D58" s="347"/>
      <c r="E58" s="340"/>
      <c r="F58" s="301"/>
      <c r="G58" s="314"/>
      <c r="H58" s="78"/>
      <c r="I58" s="79"/>
      <c r="J58" s="79"/>
      <c r="K58" s="79"/>
      <c r="L58" s="85"/>
      <c r="M58" s="78"/>
      <c r="N58" s="104"/>
      <c r="O58" s="37"/>
      <c r="P58" s="45"/>
    </row>
    <row r="59" spans="1:16" ht="9.4" customHeight="1" thickBot="1">
      <c r="A59" s="361"/>
      <c r="C59" s="339"/>
      <c r="D59" s="348"/>
      <c r="E59" s="341"/>
      <c r="F59" s="302"/>
      <c r="G59" s="82"/>
      <c r="H59" s="78"/>
      <c r="I59" s="79"/>
      <c r="J59" s="79"/>
      <c r="K59" s="79"/>
      <c r="L59" s="79"/>
      <c r="M59" s="307">
        <v>6</v>
      </c>
      <c r="N59" s="105"/>
      <c r="O59" s="37"/>
      <c r="P59" s="45"/>
    </row>
    <row r="60" spans="1:16" ht="9" customHeight="1" thickBot="1">
      <c r="A60" s="360" t="s">
        <v>58</v>
      </c>
      <c r="C60" s="343">
        <v>4</v>
      </c>
      <c r="D60" s="345" t="str">
        <f>VLOOKUP(C60,пр.взв.!B7:F70,2,FALSE)</f>
        <v>SHIRYAEV MAKSIM</v>
      </c>
      <c r="E60" s="305" t="str">
        <f>VLOOKUP(C60,пр.взв.!B7:F70,3,FALSE)</f>
        <v>1988 msic</v>
      </c>
      <c r="F60" s="299" t="str">
        <f>VLOOKUP(C60,пр.взв.!B7:F70,4,FALSE)</f>
        <v>RUS</v>
      </c>
      <c r="G60" s="111"/>
      <c r="H60" s="78"/>
      <c r="I60" s="79"/>
      <c r="J60" s="79"/>
      <c r="K60" s="79"/>
      <c r="L60" s="79"/>
      <c r="M60" s="308"/>
      <c r="N60" s="37"/>
      <c r="O60" s="37"/>
      <c r="P60" s="45"/>
    </row>
    <row r="61" spans="1:16" ht="9.4" customHeight="1">
      <c r="A61" s="361"/>
      <c r="C61" s="344"/>
      <c r="D61" s="346">
        <f>пр.взв.!C14</f>
        <v>0</v>
      </c>
      <c r="E61" s="306"/>
      <c r="F61" s="300">
        <f>пр.взв.!E14</f>
        <v>0</v>
      </c>
      <c r="G61" s="311">
        <v>4</v>
      </c>
      <c r="H61" s="78"/>
      <c r="I61" s="79"/>
      <c r="J61" s="79"/>
      <c r="K61" s="79"/>
      <c r="L61" s="85"/>
      <c r="M61" s="78"/>
      <c r="N61" s="37"/>
      <c r="O61" s="37"/>
      <c r="P61" s="45"/>
    </row>
    <row r="62" spans="1:16" ht="9.4" customHeight="1" thickBot="1">
      <c r="A62" s="361"/>
      <c r="C62" s="338">
        <v>20</v>
      </c>
      <c r="D62" s="347"/>
      <c r="E62" s="340"/>
      <c r="F62" s="301"/>
      <c r="G62" s="312"/>
      <c r="H62" s="80"/>
      <c r="I62" s="110"/>
      <c r="J62" s="79"/>
      <c r="K62" s="79"/>
      <c r="L62" s="85"/>
      <c r="M62" s="78"/>
      <c r="N62" s="37"/>
      <c r="O62" s="37"/>
      <c r="P62" s="45"/>
    </row>
    <row r="63" spans="1:16" ht="9.4" customHeight="1" thickBot="1">
      <c r="A63" s="361"/>
      <c r="C63" s="339"/>
      <c r="D63" s="348"/>
      <c r="E63" s="341"/>
      <c r="F63" s="302"/>
      <c r="G63" s="82"/>
      <c r="H63" s="109"/>
      <c r="I63" s="309">
        <v>4</v>
      </c>
      <c r="J63" s="79"/>
      <c r="K63" s="79"/>
      <c r="L63" s="85"/>
      <c r="M63" s="78"/>
      <c r="N63" s="37"/>
      <c r="O63" s="37"/>
      <c r="P63" s="45"/>
    </row>
    <row r="64" spans="1:16" ht="9.4" customHeight="1" thickBot="1">
      <c r="A64" s="361"/>
      <c r="C64" s="343">
        <v>12</v>
      </c>
      <c r="D64" s="349" t="str">
        <f>VLOOKUP(C64,пр.взв.!B7:F70,2,FALSE)</f>
        <v>BACHABEKOV AMINCHON</v>
      </c>
      <c r="E64" s="305" t="str">
        <f>VLOOKUP(C64,пр.взв.!B7:F70,3,FALSE)</f>
        <v>1989 ms</v>
      </c>
      <c r="F64" s="299" t="str">
        <f>VLOOKUP(C64,пр.взв.!B7:F70,4,FALSE)</f>
        <v>TJK</v>
      </c>
      <c r="G64" s="112"/>
      <c r="H64" s="109"/>
      <c r="I64" s="310"/>
      <c r="J64" s="80"/>
      <c r="K64" s="81"/>
      <c r="L64" s="85"/>
      <c r="M64" s="78"/>
      <c r="N64" s="100"/>
      <c r="O64" s="100"/>
      <c r="P64" s="45"/>
    </row>
    <row r="65" spans="1:16" ht="9.4" customHeight="1">
      <c r="A65" s="361"/>
      <c r="C65" s="344"/>
      <c r="D65" s="350">
        <f>пр.взв.!C30</f>
        <v>0</v>
      </c>
      <c r="E65" s="306"/>
      <c r="F65" s="300">
        <f>пр.взв.!E30</f>
        <v>0</v>
      </c>
      <c r="G65" s="313">
        <v>12</v>
      </c>
      <c r="H65" s="83"/>
      <c r="I65" s="81"/>
      <c r="J65" s="79"/>
      <c r="K65" s="81"/>
      <c r="L65" s="85"/>
      <c r="M65" s="78"/>
      <c r="N65" s="100"/>
      <c r="O65" s="100"/>
      <c r="P65" s="45"/>
    </row>
    <row r="66" spans="1:16" ht="9.4" customHeight="1" thickBot="1">
      <c r="A66" s="361"/>
      <c r="C66" s="338">
        <v>28</v>
      </c>
      <c r="D66" s="347"/>
      <c r="E66" s="340"/>
      <c r="F66" s="301"/>
      <c r="G66" s="314"/>
      <c r="H66" s="78"/>
      <c r="I66" s="79"/>
      <c r="J66" s="79"/>
      <c r="K66" s="81"/>
      <c r="L66" s="85"/>
      <c r="M66" s="78"/>
      <c r="N66" s="100"/>
      <c r="O66" s="100"/>
      <c r="P66" s="45"/>
    </row>
    <row r="67" spans="1:16" ht="9.4" customHeight="1" thickBot="1">
      <c r="A67" s="361"/>
      <c r="C67" s="339"/>
      <c r="D67" s="348"/>
      <c r="E67" s="341"/>
      <c r="F67" s="302"/>
      <c r="G67" s="82"/>
      <c r="H67" s="78"/>
      <c r="I67" s="79"/>
      <c r="J67" s="79"/>
      <c r="K67" s="307">
        <v>4</v>
      </c>
      <c r="L67" s="86"/>
      <c r="M67" s="78"/>
      <c r="N67" s="100"/>
      <c r="O67" s="100"/>
      <c r="P67" s="45"/>
    </row>
    <row r="68" spans="1:16" ht="9.4" customHeight="1" thickBot="1">
      <c r="A68" s="361"/>
      <c r="C68" s="343">
        <v>8</v>
      </c>
      <c r="D68" s="345" t="str">
        <f>VLOOKUP(C68,пр.взв.!B7:F70,2,FALSE)</f>
        <v>RATKO KONSTANTIN</v>
      </c>
      <c r="E68" s="305" t="str">
        <f>VLOOKUP(C68,пр.взв.!B7:F70,3,FALSE)</f>
        <v>1985 msic</v>
      </c>
      <c r="F68" s="299" t="str">
        <f>VLOOKUP(C68,пр.взв.!B7:F70,4,FALSE)</f>
        <v>RUS</v>
      </c>
      <c r="G68" s="111"/>
      <c r="H68" s="78"/>
      <c r="I68" s="79"/>
      <c r="J68" s="79"/>
      <c r="K68" s="308"/>
      <c r="L68" s="79"/>
      <c r="M68" s="78"/>
      <c r="N68" s="100"/>
      <c r="O68" s="100"/>
      <c r="P68" s="45"/>
    </row>
    <row r="69" spans="1:16" ht="9.4" customHeight="1">
      <c r="A69" s="361"/>
      <c r="C69" s="344"/>
      <c r="D69" s="346">
        <f>пр.взв.!C22</f>
        <v>0</v>
      </c>
      <c r="E69" s="306"/>
      <c r="F69" s="300">
        <f>пр.взв.!E22</f>
        <v>0</v>
      </c>
      <c r="G69" s="311">
        <v>8</v>
      </c>
      <c r="H69" s="78"/>
      <c r="I69" s="79"/>
      <c r="J69" s="79"/>
      <c r="K69" s="81"/>
      <c r="L69" s="79"/>
      <c r="M69" s="78"/>
      <c r="N69" s="100"/>
      <c r="O69" s="100"/>
      <c r="P69" s="45"/>
    </row>
    <row r="70" spans="1:16" ht="9.4" customHeight="1" thickBot="1">
      <c r="A70" s="361"/>
      <c r="C70" s="338">
        <v>24</v>
      </c>
      <c r="D70" s="347"/>
      <c r="E70" s="340"/>
      <c r="F70" s="301"/>
      <c r="G70" s="312"/>
      <c r="H70" s="80"/>
      <c r="I70" s="81"/>
      <c r="J70" s="79"/>
      <c r="K70" s="81"/>
      <c r="L70" s="79"/>
      <c r="M70" s="37"/>
      <c r="N70" s="100"/>
      <c r="O70" s="100"/>
      <c r="P70" s="45"/>
    </row>
    <row r="71" spans="1:16" ht="9.4" customHeight="1" thickBot="1">
      <c r="A71" s="361"/>
      <c r="C71" s="339"/>
      <c r="D71" s="348"/>
      <c r="E71" s="341"/>
      <c r="F71" s="302"/>
      <c r="G71" s="82"/>
      <c r="H71" s="79"/>
      <c r="I71" s="307">
        <v>8</v>
      </c>
      <c r="J71" s="83"/>
      <c r="K71" s="81"/>
      <c r="L71" s="79"/>
      <c r="M71" s="364"/>
      <c r="N71" s="100"/>
      <c r="O71" s="100"/>
      <c r="P71" s="45"/>
    </row>
    <row r="72" spans="1:16" ht="9" customHeight="1" thickBot="1">
      <c r="A72" s="361"/>
      <c r="C72" s="343">
        <v>16</v>
      </c>
      <c r="D72" s="345" t="str">
        <f>VLOOKUP(C72,пр.взв.!B7:F70,2,FALSE)</f>
        <v>SEKICH KEVIN RASIT</v>
      </c>
      <c r="E72" s="305">
        <f>VLOOKUP(C72,пр.взв.!B7:F70,3,FALSE)</f>
        <v>1992</v>
      </c>
      <c r="F72" s="299" t="str">
        <f>VLOOKUP(C72,пр.взв.!B7:F70,4,FALSE)</f>
        <v>AUT</v>
      </c>
      <c r="G72" s="112"/>
      <c r="H72" s="79"/>
      <c r="I72" s="308"/>
      <c r="J72" s="79"/>
      <c r="K72" s="79"/>
      <c r="L72" s="79"/>
      <c r="M72" s="364"/>
      <c r="N72" s="100"/>
      <c r="O72" s="100"/>
      <c r="P72" s="45"/>
    </row>
    <row r="73" spans="1:16" ht="9" customHeight="1">
      <c r="A73" s="361"/>
      <c r="C73" s="344"/>
      <c r="D73" s="346">
        <f>пр.взв.!C38</f>
        <v>0</v>
      </c>
      <c r="E73" s="306"/>
      <c r="F73" s="300">
        <f>пр.взв.!E38</f>
        <v>0</v>
      </c>
      <c r="G73" s="313">
        <v>16</v>
      </c>
      <c r="H73" s="83"/>
      <c r="I73" s="81"/>
      <c r="J73" s="37"/>
      <c r="K73" s="37"/>
      <c r="M73" s="45"/>
      <c r="N73" s="45"/>
    </row>
    <row r="74" spans="1:16" ht="9" customHeight="1" thickBot="1">
      <c r="A74" s="361"/>
      <c r="C74" s="338">
        <v>32</v>
      </c>
      <c r="D74" s="347"/>
      <c r="E74" s="340"/>
      <c r="F74" s="301"/>
      <c r="G74" s="314"/>
      <c r="H74" s="78"/>
      <c r="I74" s="78"/>
      <c r="J74" s="363"/>
      <c r="K74" s="67"/>
      <c r="L74" s="40"/>
      <c r="M74" s="92"/>
      <c r="N74" s="45"/>
    </row>
    <row r="75" spans="1:16" ht="9" customHeight="1" thickBot="1">
      <c r="A75" s="362"/>
      <c r="C75" s="339"/>
      <c r="D75" s="348"/>
      <c r="E75" s="341"/>
      <c r="F75" s="302"/>
      <c r="G75" s="78"/>
      <c r="H75" s="78"/>
      <c r="I75" s="102"/>
      <c r="J75" s="363"/>
      <c r="K75" s="67"/>
      <c r="L75" s="40"/>
      <c r="M75" s="92"/>
      <c r="N75" s="45"/>
    </row>
    <row r="76" spans="1:16" ht="9" customHeight="1">
      <c r="C76" s="91"/>
      <c r="D76" s="91"/>
      <c r="E76" s="91"/>
      <c r="F76" s="87"/>
      <c r="G76" s="77"/>
      <c r="H76" s="98"/>
      <c r="I76" s="77"/>
      <c r="J76" s="67"/>
      <c r="K76" s="67"/>
      <c r="L76" s="40"/>
      <c r="M76" s="45"/>
      <c r="N76" s="45"/>
    </row>
    <row r="77" spans="1:16" ht="9" customHeight="1">
      <c r="A77" s="342" t="str">
        <f>[1]реквизиты!$A$8</f>
        <v>Chief referee</v>
      </c>
      <c r="B77" s="342"/>
      <c r="C77" s="342"/>
      <c r="D77" s="342"/>
      <c r="E77" s="304" t="str">
        <f>[1]реквизиты!$G$8</f>
        <v>R. Baboyan</v>
      </c>
      <c r="F77" s="304"/>
      <c r="G77" s="294" t="str">
        <f>[1]реквизиты!$G$9</f>
        <v>/RUS/</v>
      </c>
      <c r="H77" s="294"/>
      <c r="I77" s="294"/>
      <c r="J77" s="67"/>
      <c r="K77" s="67"/>
      <c r="L77" s="106"/>
      <c r="M77" s="45"/>
      <c r="N77" s="45"/>
    </row>
    <row r="78" spans="1:16" ht="9" customHeight="1">
      <c r="A78" s="342"/>
      <c r="B78" s="342"/>
      <c r="C78" s="342"/>
      <c r="D78" s="342"/>
      <c r="E78" s="304"/>
      <c r="F78" s="304"/>
      <c r="G78" s="294"/>
      <c r="H78" s="294"/>
      <c r="I78" s="294"/>
      <c r="J78" s="363"/>
      <c r="K78" s="67"/>
      <c r="L78" s="106"/>
      <c r="M78" s="45"/>
      <c r="N78" s="45"/>
    </row>
    <row r="79" spans="1:16" ht="9" customHeight="1">
      <c r="A79" s="295"/>
      <c r="B79" s="295"/>
      <c r="C79" s="295"/>
      <c r="D79" s="295"/>
      <c r="E79" s="303"/>
      <c r="F79" s="303"/>
      <c r="G79" s="292"/>
      <c r="H79" s="292"/>
      <c r="J79" s="363"/>
      <c r="K79" s="67"/>
      <c r="L79" s="106"/>
    </row>
    <row r="80" spans="1:16" ht="9" customHeight="1">
      <c r="A80" s="295"/>
      <c r="B80" s="295"/>
      <c r="C80" s="295"/>
      <c r="D80" s="295"/>
      <c r="E80" s="303"/>
      <c r="F80" s="303"/>
      <c r="G80" s="292"/>
      <c r="H80" s="292"/>
      <c r="J80" s="67"/>
      <c r="K80" s="67"/>
      <c r="L80" s="37"/>
    </row>
    <row r="81" spans="1:18" ht="9" customHeight="1">
      <c r="A81" s="342" t="str">
        <f>[1]реквизиты!$A$10</f>
        <v>Chief  secretary</v>
      </c>
      <c r="B81" s="342"/>
      <c r="C81" s="342"/>
      <c r="D81" s="342"/>
      <c r="E81" s="304" t="str">
        <f>[1]реквизиты!$G$10</f>
        <v>A. Drokov</v>
      </c>
      <c r="F81" s="304"/>
      <c r="G81" s="295" t="str">
        <f>[1]реквизиты!$G$11</f>
        <v>/RUS/</v>
      </c>
      <c r="H81" s="295"/>
      <c r="I81" s="295"/>
      <c r="J81" s="67"/>
      <c r="K81" s="67"/>
      <c r="L81" s="37"/>
    </row>
    <row r="82" spans="1:18" ht="9" customHeight="1">
      <c r="A82" s="342"/>
      <c r="B82" s="342"/>
      <c r="C82" s="342"/>
      <c r="D82" s="342"/>
      <c r="E82" s="304"/>
      <c r="F82" s="304"/>
      <c r="G82" s="295"/>
      <c r="H82" s="295"/>
      <c r="I82" s="295"/>
      <c r="J82" s="67"/>
      <c r="K82" s="102"/>
      <c r="L82" s="79"/>
      <c r="M82" s="114"/>
      <c r="N82" s="114"/>
      <c r="O82" s="67"/>
      <c r="P82" s="67"/>
      <c r="Q82" s="67"/>
      <c r="R82" s="67"/>
    </row>
    <row r="83" spans="1:18" ht="9" customHeight="1">
      <c r="A83" s="295"/>
      <c r="B83" s="295"/>
      <c r="C83" s="295"/>
      <c r="D83" s="295"/>
      <c r="E83" s="303"/>
      <c r="F83" s="303"/>
      <c r="G83" s="293"/>
      <c r="H83" s="293"/>
      <c r="J83" s="107"/>
      <c r="K83" s="67"/>
      <c r="L83" s="79"/>
      <c r="M83" s="115"/>
      <c r="N83" s="115"/>
      <c r="O83" s="67"/>
      <c r="P83" s="67"/>
      <c r="Q83" s="67"/>
      <c r="R83" s="67"/>
    </row>
    <row r="84" spans="1:18" ht="9" customHeight="1">
      <c r="A84" s="295"/>
      <c r="B84" s="295"/>
      <c r="C84" s="295"/>
      <c r="D84" s="295"/>
      <c r="E84" s="303"/>
      <c r="F84" s="303"/>
      <c r="G84" s="293"/>
      <c r="H84" s="293"/>
      <c r="I84" s="15"/>
      <c r="N84" s="57"/>
      <c r="O84" s="57"/>
      <c r="P84" s="57"/>
      <c r="Q84" s="57"/>
      <c r="R84" s="57"/>
    </row>
    <row r="85" spans="1:18" ht="9" customHeight="1">
      <c r="N85" s="57"/>
      <c r="O85" s="57"/>
      <c r="P85" s="57"/>
      <c r="Q85" s="57"/>
      <c r="R85" s="57"/>
    </row>
    <row r="86" spans="1:18" ht="9" customHeight="1"/>
    <row r="87" spans="1:18" ht="9" customHeight="1"/>
    <row r="88" spans="1:18" ht="9" customHeight="1"/>
    <row r="89" spans="1:18" ht="9" customHeight="1"/>
    <row r="90" spans="1:18" ht="9" customHeight="1"/>
    <row r="91" spans="1:18" ht="9" customHeight="1"/>
    <row r="92" spans="1:18" ht="9" customHeight="1"/>
  </sheetData>
  <mergeCells count="260">
    <mergeCell ref="G73:G74"/>
    <mergeCell ref="G69:G70"/>
    <mergeCell ref="I71:I72"/>
    <mergeCell ref="K67:K68"/>
    <mergeCell ref="I63:I64"/>
    <mergeCell ref="G65:G66"/>
    <mergeCell ref="M25:M26"/>
    <mergeCell ref="G57:G58"/>
    <mergeCell ref="I55:I56"/>
    <mergeCell ref="G53:G54"/>
    <mergeCell ref="K51:K52"/>
    <mergeCell ref="G49:G50"/>
    <mergeCell ref="I47:I48"/>
    <mergeCell ref="G45:G46"/>
    <mergeCell ref="G61:G62"/>
    <mergeCell ref="M59:M60"/>
    <mergeCell ref="S37:S38"/>
    <mergeCell ref="Q39:Q40"/>
    <mergeCell ref="R39:R40"/>
    <mergeCell ref="S39:S40"/>
    <mergeCell ref="Q41:Q42"/>
    <mergeCell ref="R41:R42"/>
    <mergeCell ref="S41:S42"/>
    <mergeCell ref="Q43:Q44"/>
    <mergeCell ref="R43:R44"/>
    <mergeCell ref="S43:S44"/>
    <mergeCell ref="S29:S30"/>
    <mergeCell ref="R31:R32"/>
    <mergeCell ref="S31:S32"/>
    <mergeCell ref="Q33:Q34"/>
    <mergeCell ref="R33:R34"/>
    <mergeCell ref="S33:S34"/>
    <mergeCell ref="Q35:Q36"/>
    <mergeCell ref="R35:R36"/>
    <mergeCell ref="S35:S36"/>
    <mergeCell ref="S21:S22"/>
    <mergeCell ref="Q23:Q24"/>
    <mergeCell ref="R23:R24"/>
    <mergeCell ref="S23:S24"/>
    <mergeCell ref="Q21:Q22"/>
    <mergeCell ref="R21:R22"/>
    <mergeCell ref="S25:S26"/>
    <mergeCell ref="Q27:Q28"/>
    <mergeCell ref="R27:R28"/>
    <mergeCell ref="S27:S28"/>
    <mergeCell ref="S11:S12"/>
    <mergeCell ref="S13:S14"/>
    <mergeCell ref="Q15:Q16"/>
    <mergeCell ref="R15:R16"/>
    <mergeCell ref="S15:S16"/>
    <mergeCell ref="Q9:Q10"/>
    <mergeCell ref="R9:R10"/>
    <mergeCell ref="S17:S18"/>
    <mergeCell ref="Q19:Q20"/>
    <mergeCell ref="R19:R20"/>
    <mergeCell ref="S19:S20"/>
    <mergeCell ref="D64:D65"/>
    <mergeCell ref="F64:F65"/>
    <mergeCell ref="D66:D67"/>
    <mergeCell ref="F66:F67"/>
    <mergeCell ref="E70:E71"/>
    <mergeCell ref="R17:R18"/>
    <mergeCell ref="D70:D71"/>
    <mergeCell ref="F70:F71"/>
    <mergeCell ref="D56:D57"/>
    <mergeCell ref="F56:F57"/>
    <mergeCell ref="D58:D59"/>
    <mergeCell ref="F58:F59"/>
    <mergeCell ref="Q25:Q26"/>
    <mergeCell ref="R25:R26"/>
    <mergeCell ref="Q31:Q32"/>
    <mergeCell ref="Q29:Q30"/>
    <mergeCell ref="R29:R30"/>
    <mergeCell ref="Q37:Q38"/>
    <mergeCell ref="R37:R38"/>
    <mergeCell ref="M71:M72"/>
    <mergeCell ref="G23:G24"/>
    <mergeCell ref="G39:G40"/>
    <mergeCell ref="I37:I38"/>
    <mergeCell ref="G35:G36"/>
    <mergeCell ref="A83:D84"/>
    <mergeCell ref="J78:J79"/>
    <mergeCell ref="A44:A59"/>
    <mergeCell ref="A60:A75"/>
    <mergeCell ref="J74:J75"/>
    <mergeCell ref="C44:C45"/>
    <mergeCell ref="E44:E45"/>
    <mergeCell ref="C50:C51"/>
    <mergeCell ref="D60:D61"/>
    <mergeCell ref="F60:F61"/>
    <mergeCell ref="D46:D47"/>
    <mergeCell ref="F46:F47"/>
    <mergeCell ref="F48:F49"/>
    <mergeCell ref="D50:D51"/>
    <mergeCell ref="F50:F51"/>
    <mergeCell ref="D52:D53"/>
    <mergeCell ref="F52:F53"/>
    <mergeCell ref="E52:E53"/>
    <mergeCell ref="D48:D49"/>
    <mergeCell ref="E50:E51"/>
    <mergeCell ref="F72:F73"/>
    <mergeCell ref="D74:D75"/>
    <mergeCell ref="F74:F75"/>
    <mergeCell ref="D62:D63"/>
    <mergeCell ref="A10:A25"/>
    <mergeCell ref="A26:A41"/>
    <mergeCell ref="C18:C19"/>
    <mergeCell ref="P17:P18"/>
    <mergeCell ref="C22:C23"/>
    <mergeCell ref="C16:C17"/>
    <mergeCell ref="P13:P14"/>
    <mergeCell ref="E16:E17"/>
    <mergeCell ref="E58:E59"/>
    <mergeCell ref="F54:F55"/>
    <mergeCell ref="D10:D11"/>
    <mergeCell ref="F10:F11"/>
    <mergeCell ref="D12:D13"/>
    <mergeCell ref="F12:F13"/>
    <mergeCell ref="D14:D15"/>
    <mergeCell ref="F14:F15"/>
    <mergeCell ref="D16:D17"/>
    <mergeCell ref="F16:F17"/>
    <mergeCell ref="D18:D19"/>
    <mergeCell ref="F18:F19"/>
    <mergeCell ref="D20:D21"/>
    <mergeCell ref="F20:F21"/>
    <mergeCell ref="E20:E21"/>
    <mergeCell ref="D22:D23"/>
    <mergeCell ref="N42:N43"/>
    <mergeCell ref="C20:C21"/>
    <mergeCell ref="P19:P20"/>
    <mergeCell ref="C26:C27"/>
    <mergeCell ref="P21:P22"/>
    <mergeCell ref="P41:P42"/>
    <mergeCell ref="P23:P24"/>
    <mergeCell ref="P25:P26"/>
    <mergeCell ref="P43:P44"/>
    <mergeCell ref="P31:P32"/>
    <mergeCell ref="P33:P34"/>
    <mergeCell ref="I29:I30"/>
    <mergeCell ref="F22:F23"/>
    <mergeCell ref="D24:D25"/>
    <mergeCell ref="F24:F25"/>
    <mergeCell ref="E22:E23"/>
    <mergeCell ref="D26:D27"/>
    <mergeCell ref="F26:F27"/>
    <mergeCell ref="E26:E27"/>
    <mergeCell ref="D28:D29"/>
    <mergeCell ref="F28:F29"/>
    <mergeCell ref="D30:D31"/>
    <mergeCell ref="F30:F31"/>
    <mergeCell ref="D32:D33"/>
    <mergeCell ref="C8:C9"/>
    <mergeCell ref="C24:C25"/>
    <mergeCell ref="E24:E25"/>
    <mergeCell ref="E12:E13"/>
    <mergeCell ref="C14:C15"/>
    <mergeCell ref="C40:C41"/>
    <mergeCell ref="E36:E37"/>
    <mergeCell ref="C36:C37"/>
    <mergeCell ref="C38:C39"/>
    <mergeCell ref="E38:E39"/>
    <mergeCell ref="C32:C33"/>
    <mergeCell ref="E32:E33"/>
    <mergeCell ref="C34:C35"/>
    <mergeCell ref="E34:E35"/>
    <mergeCell ref="D34:D35"/>
    <mergeCell ref="C28:C29"/>
    <mergeCell ref="E28:E29"/>
    <mergeCell ref="C30:C31"/>
    <mergeCell ref="C10:C11"/>
    <mergeCell ref="E10:E11"/>
    <mergeCell ref="C12:C13"/>
    <mergeCell ref="E30:E31"/>
    <mergeCell ref="C62:C63"/>
    <mergeCell ref="E62:E63"/>
    <mergeCell ref="C56:C57"/>
    <mergeCell ref="E56:E57"/>
    <mergeCell ref="E40:E41"/>
    <mergeCell ref="D40:D41"/>
    <mergeCell ref="D36:D37"/>
    <mergeCell ref="D38:D39"/>
    <mergeCell ref="D54:D55"/>
    <mergeCell ref="C42:C43"/>
    <mergeCell ref="C46:C47"/>
    <mergeCell ref="E46:E47"/>
    <mergeCell ref="C48:C49"/>
    <mergeCell ref="E48:E49"/>
    <mergeCell ref="C74:C75"/>
    <mergeCell ref="E74:E75"/>
    <mergeCell ref="A81:D82"/>
    <mergeCell ref="E79:F80"/>
    <mergeCell ref="P39:P40"/>
    <mergeCell ref="E72:E73"/>
    <mergeCell ref="C64:C65"/>
    <mergeCell ref="E64:E65"/>
    <mergeCell ref="C66:C67"/>
    <mergeCell ref="E66:E67"/>
    <mergeCell ref="E77:F78"/>
    <mergeCell ref="C58:C59"/>
    <mergeCell ref="C60:C61"/>
    <mergeCell ref="A77:D78"/>
    <mergeCell ref="A79:D80"/>
    <mergeCell ref="D72:D73"/>
    <mergeCell ref="C68:C69"/>
    <mergeCell ref="C70:C71"/>
    <mergeCell ref="C72:C73"/>
    <mergeCell ref="C52:C53"/>
    <mergeCell ref="D44:D45"/>
    <mergeCell ref="D68:D69"/>
    <mergeCell ref="C54:C55"/>
    <mergeCell ref="E54:E55"/>
    <mergeCell ref="E1:L1"/>
    <mergeCell ref="I4:I5"/>
    <mergeCell ref="G4:G5"/>
    <mergeCell ref="M1:S1"/>
    <mergeCell ref="M2:S2"/>
    <mergeCell ref="P35:P36"/>
    <mergeCell ref="E14:E15"/>
    <mergeCell ref="E18:E19"/>
    <mergeCell ref="F34:F35"/>
    <mergeCell ref="F36:F37"/>
    <mergeCell ref="M4:R5"/>
    <mergeCell ref="P9:P10"/>
    <mergeCell ref="P11:P12"/>
    <mergeCell ref="P27:P28"/>
    <mergeCell ref="P29:P30"/>
    <mergeCell ref="P37:P38"/>
    <mergeCell ref="Q13:Q14"/>
    <mergeCell ref="R13:R14"/>
    <mergeCell ref="Q17:Q18"/>
    <mergeCell ref="P15:P16"/>
    <mergeCell ref="F32:F33"/>
    <mergeCell ref="S9:S10"/>
    <mergeCell ref="Q11:Q12"/>
    <mergeCell ref="R11:R12"/>
    <mergeCell ref="I8:I9"/>
    <mergeCell ref="G79:H80"/>
    <mergeCell ref="G83:H84"/>
    <mergeCell ref="G77:I78"/>
    <mergeCell ref="G81:I82"/>
    <mergeCell ref="E2:L2"/>
    <mergeCell ref="F38:F39"/>
    <mergeCell ref="F40:F41"/>
    <mergeCell ref="F44:F45"/>
    <mergeCell ref="E83:F84"/>
    <mergeCell ref="E81:F82"/>
    <mergeCell ref="E60:E61"/>
    <mergeCell ref="F68:F69"/>
    <mergeCell ref="E68:E69"/>
    <mergeCell ref="F62:F63"/>
    <mergeCell ref="K33:K34"/>
    <mergeCell ref="K17:K18"/>
    <mergeCell ref="I21:I22"/>
    <mergeCell ref="G19:G20"/>
    <mergeCell ref="G15:G16"/>
    <mergeCell ref="I13:I14"/>
    <mergeCell ref="G11:G12"/>
    <mergeCell ref="G31:G32"/>
    <mergeCell ref="G27:G28"/>
  </mergeCells>
  <phoneticPr fontId="0" type="noConversion"/>
  <printOptions horizontalCentered="1" vertic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пр.взв.</vt:lpstr>
      <vt:lpstr>полуфинал</vt:lpstr>
      <vt:lpstr>Стартовый</vt:lpstr>
      <vt:lpstr>Круги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2014-03-25T16:47:36Z</cp:lastPrinted>
  <dcterms:created xsi:type="dcterms:W3CDTF">1996-10-08T23:32:33Z</dcterms:created>
  <dcterms:modified xsi:type="dcterms:W3CDTF">2014-03-25T16:53:10Z</dcterms:modified>
</cp:coreProperties>
</file>