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VAN\Desktop\КР 2014 женщины\Протоколы\Соревнования\1дн\"/>
    </mc:Choice>
  </mc:AlternateContent>
  <bookViews>
    <workbookView xWindow="120" yWindow="120" windowWidth="9720" windowHeight="7320"/>
  </bookViews>
  <sheets>
    <sheet name="ИТ.ПР" sheetId="1" r:id="rId1"/>
    <sheet name="полуфинал" sheetId="5" r:id="rId2"/>
    <sheet name="пр.взв." sheetId="2" r:id="rId3"/>
    <sheet name="круги" sheetId="7" r:id="rId4"/>
    <sheet name="СТАРТОВЫЙ" sheetId="4" r:id="rId5"/>
    <sheet name="наградной лист" sheetId="6" r:id="rId6"/>
    <sheet name="пр.хода" sheetId="3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9" i="5" l="1"/>
  <c r="F9" i="5"/>
  <c r="D9" i="5"/>
  <c r="C9" i="5"/>
  <c r="I20" i="3"/>
  <c r="J28" i="6"/>
  <c r="A28" i="6" s="1"/>
  <c r="H38" i="1"/>
  <c r="H36" i="1"/>
  <c r="H34" i="1"/>
  <c r="H32" i="1"/>
  <c r="H30" i="1"/>
  <c r="H28" i="1"/>
  <c r="H26" i="1"/>
  <c r="H24" i="1"/>
  <c r="H22" i="1"/>
  <c r="H20" i="1"/>
  <c r="H18" i="1"/>
  <c r="H16" i="1"/>
  <c r="B10" i="1"/>
  <c r="H10" i="1" s="1"/>
  <c r="G38" i="1"/>
  <c r="G36" i="1"/>
  <c r="G34" i="1"/>
  <c r="G32" i="1"/>
  <c r="G30" i="1"/>
  <c r="G28" i="1"/>
  <c r="G26" i="1"/>
  <c r="G24" i="1"/>
  <c r="G22" i="1"/>
  <c r="G20" i="1"/>
  <c r="G18" i="1"/>
  <c r="G16" i="1"/>
  <c r="G10" i="1"/>
  <c r="F38" i="1"/>
  <c r="F36" i="1"/>
  <c r="F34" i="1"/>
  <c r="F32" i="1"/>
  <c r="F30" i="1"/>
  <c r="F28" i="1"/>
  <c r="F26" i="1"/>
  <c r="F24" i="1"/>
  <c r="F22" i="1"/>
  <c r="F20" i="1"/>
  <c r="F18" i="1"/>
  <c r="F16" i="1"/>
  <c r="E38" i="1"/>
  <c r="E36" i="1"/>
  <c r="E34" i="1"/>
  <c r="E32" i="1"/>
  <c r="E30" i="1"/>
  <c r="E28" i="1"/>
  <c r="E26" i="1"/>
  <c r="E24" i="1"/>
  <c r="E22" i="1"/>
  <c r="E20" i="1"/>
  <c r="E18" i="1"/>
  <c r="E16" i="1"/>
  <c r="E10" i="1"/>
  <c r="D38" i="1"/>
  <c r="D36" i="1"/>
  <c r="D34" i="1"/>
  <c r="D32" i="1"/>
  <c r="D30" i="1"/>
  <c r="D28" i="1"/>
  <c r="D26" i="1"/>
  <c r="D24" i="1"/>
  <c r="D22" i="1"/>
  <c r="D20" i="1"/>
  <c r="D18" i="1"/>
  <c r="D16" i="1"/>
  <c r="C38" i="1"/>
  <c r="C36" i="1"/>
  <c r="C34" i="1"/>
  <c r="C32" i="1"/>
  <c r="C30" i="1"/>
  <c r="C28" i="1"/>
  <c r="C26" i="1"/>
  <c r="C24" i="1"/>
  <c r="C22" i="1"/>
  <c r="C20" i="1"/>
  <c r="C18" i="1"/>
  <c r="C16" i="1"/>
  <c r="C10" i="1"/>
  <c r="B8" i="1"/>
  <c r="C8" i="1"/>
  <c r="H8" i="1"/>
  <c r="G8" i="1"/>
  <c r="F8" i="1"/>
  <c r="E8" i="1"/>
  <c r="D8" i="1"/>
  <c r="B14" i="1"/>
  <c r="H14" i="1" s="1"/>
  <c r="B12" i="1"/>
  <c r="H12" i="1" s="1"/>
  <c r="G46" i="1"/>
  <c r="G45" i="1"/>
  <c r="A45" i="1"/>
  <c r="G43" i="1"/>
  <c r="G42" i="1"/>
  <c r="A42" i="1"/>
  <c r="O40" i="3"/>
  <c r="J40" i="3"/>
  <c r="O38" i="3"/>
  <c r="J38" i="3"/>
  <c r="F34" i="5"/>
  <c r="F32" i="5"/>
  <c r="E34" i="5"/>
  <c r="E32" i="5"/>
  <c r="D34" i="5"/>
  <c r="D32" i="5"/>
  <c r="F21" i="5"/>
  <c r="F19" i="5"/>
  <c r="E21" i="5"/>
  <c r="E19" i="5"/>
  <c r="D21" i="5"/>
  <c r="D19" i="5"/>
  <c r="C34" i="5"/>
  <c r="C32" i="5"/>
  <c r="C21" i="5"/>
  <c r="C19" i="5"/>
  <c r="F7" i="5"/>
  <c r="E7" i="5"/>
  <c r="D7" i="5"/>
  <c r="C7" i="5"/>
  <c r="K61" i="7"/>
  <c r="K59" i="7"/>
  <c r="B61" i="7"/>
  <c r="B59" i="7"/>
  <c r="N61" i="7"/>
  <c r="N59" i="7"/>
  <c r="M61" i="7"/>
  <c r="M59" i="7"/>
  <c r="L61" i="7"/>
  <c r="L59" i="7"/>
  <c r="E61" i="7"/>
  <c r="D59" i="7"/>
  <c r="C61" i="7"/>
  <c r="C59" i="7"/>
  <c r="D61" i="7"/>
  <c r="E59" i="7"/>
  <c r="K54" i="7"/>
  <c r="K52" i="7"/>
  <c r="K50" i="7"/>
  <c r="K48" i="7"/>
  <c r="B54" i="7"/>
  <c r="B52" i="7"/>
  <c r="B50" i="7"/>
  <c r="B48" i="7"/>
  <c r="K41" i="7"/>
  <c r="K39" i="7"/>
  <c r="B41" i="7"/>
  <c r="B39" i="7"/>
  <c r="K33" i="7"/>
  <c r="K31" i="7"/>
  <c r="K29" i="7"/>
  <c r="K27" i="7"/>
  <c r="B33" i="7"/>
  <c r="B31" i="7"/>
  <c r="B29" i="7"/>
  <c r="B27" i="7"/>
  <c r="N33" i="7"/>
  <c r="N31" i="7"/>
  <c r="N29" i="7"/>
  <c r="N27" i="7"/>
  <c r="M33" i="7"/>
  <c r="M31" i="7"/>
  <c r="M29" i="7"/>
  <c r="M27" i="7"/>
  <c r="L33" i="7"/>
  <c r="L31" i="7"/>
  <c r="L29" i="7"/>
  <c r="L27" i="7"/>
  <c r="N41" i="7"/>
  <c r="N39" i="7"/>
  <c r="M41" i="7"/>
  <c r="M39" i="7"/>
  <c r="L41" i="7"/>
  <c r="L39" i="7"/>
  <c r="N54" i="7"/>
  <c r="N52" i="7"/>
  <c r="N50" i="7"/>
  <c r="N48" i="7"/>
  <c r="M54" i="7"/>
  <c r="M52" i="7"/>
  <c r="M50" i="7"/>
  <c r="M48" i="7"/>
  <c r="L54" i="7"/>
  <c r="L52" i="7"/>
  <c r="L50" i="7"/>
  <c r="L48" i="7"/>
  <c r="E54" i="7"/>
  <c r="E52" i="7"/>
  <c r="E50" i="7"/>
  <c r="E48" i="7"/>
  <c r="D54" i="7"/>
  <c r="D52" i="7"/>
  <c r="D50" i="7"/>
  <c r="D48" i="7"/>
  <c r="C54" i="7"/>
  <c r="C52" i="7"/>
  <c r="C50" i="7"/>
  <c r="C48" i="7"/>
  <c r="E41" i="7"/>
  <c r="E39" i="7"/>
  <c r="D41" i="7"/>
  <c r="D39" i="7"/>
  <c r="C41" i="7"/>
  <c r="C39" i="7"/>
  <c r="E33" i="7"/>
  <c r="E31" i="7"/>
  <c r="E29" i="7"/>
  <c r="E27" i="7"/>
  <c r="D33" i="7"/>
  <c r="D31" i="7"/>
  <c r="D29" i="7"/>
  <c r="D27" i="7"/>
  <c r="C33" i="7"/>
  <c r="C31" i="7"/>
  <c r="C29" i="7"/>
  <c r="C27" i="7"/>
  <c r="N19" i="7"/>
  <c r="N17" i="7"/>
  <c r="N15" i="7"/>
  <c r="N13" i="7"/>
  <c r="N11" i="7"/>
  <c r="N9" i="7"/>
  <c r="N7" i="7"/>
  <c r="M19" i="7"/>
  <c r="M17" i="7"/>
  <c r="M15" i="7"/>
  <c r="M13" i="7"/>
  <c r="M11" i="7"/>
  <c r="M9" i="7"/>
  <c r="M7" i="7"/>
  <c r="L19" i="7"/>
  <c r="L17" i="7"/>
  <c r="L15" i="7"/>
  <c r="L13" i="7"/>
  <c r="L11" i="7"/>
  <c r="L9" i="7"/>
  <c r="L7" i="7"/>
  <c r="E19" i="7"/>
  <c r="E17" i="7"/>
  <c r="E15" i="7"/>
  <c r="E13" i="7"/>
  <c r="E11" i="7"/>
  <c r="E9" i="7"/>
  <c r="E7" i="7"/>
  <c r="D19" i="7"/>
  <c r="D17" i="7"/>
  <c r="D15" i="7"/>
  <c r="D13" i="7"/>
  <c r="D11" i="7"/>
  <c r="D9" i="7"/>
  <c r="D7" i="7"/>
  <c r="C19" i="7"/>
  <c r="C17" i="7"/>
  <c r="C15" i="7"/>
  <c r="C13" i="7"/>
  <c r="C11" i="7"/>
  <c r="C9" i="7"/>
  <c r="C7" i="7"/>
  <c r="O36" i="7"/>
  <c r="O45" i="7"/>
  <c r="F36" i="7"/>
  <c r="F45" i="7"/>
  <c r="O24" i="7"/>
  <c r="F24" i="7"/>
  <c r="J21" i="6"/>
  <c r="H21" i="6" s="1"/>
  <c r="J16" i="6"/>
  <c r="B16" i="6" s="1"/>
  <c r="J11" i="6"/>
  <c r="J6" i="6"/>
  <c r="H6" i="6" s="1"/>
  <c r="D9" i="3"/>
  <c r="B13" i="6"/>
  <c r="H11" i="6"/>
  <c r="B11" i="6"/>
  <c r="B23" i="6"/>
  <c r="B8" i="6"/>
  <c r="B6" i="6"/>
  <c r="D4" i="6"/>
  <c r="A2" i="6"/>
  <c r="A1" i="6"/>
  <c r="D36" i="4"/>
  <c r="D34" i="4"/>
  <c r="D32" i="4"/>
  <c r="D30" i="4"/>
  <c r="D28" i="4"/>
  <c r="D26" i="4"/>
  <c r="D24" i="4"/>
  <c r="D22" i="4"/>
  <c r="C36" i="4"/>
  <c r="C34" i="4"/>
  <c r="C32" i="4"/>
  <c r="C30" i="4"/>
  <c r="C28" i="4"/>
  <c r="C26" i="4"/>
  <c r="C24" i="4"/>
  <c r="C22" i="4"/>
  <c r="B36" i="4"/>
  <c r="B34" i="4"/>
  <c r="B32" i="4"/>
  <c r="B30" i="4"/>
  <c r="B28" i="4"/>
  <c r="B26" i="4"/>
  <c r="B24" i="4"/>
  <c r="B22" i="4"/>
  <c r="D19" i="4"/>
  <c r="C19" i="4"/>
  <c r="B19" i="4"/>
  <c r="D17" i="4"/>
  <c r="C17" i="4"/>
  <c r="B17" i="4"/>
  <c r="D15" i="4"/>
  <c r="C15" i="4"/>
  <c r="B15" i="4"/>
  <c r="D13" i="4"/>
  <c r="C13" i="4"/>
  <c r="B13" i="4"/>
  <c r="D11" i="4"/>
  <c r="C11" i="4"/>
  <c r="B11" i="4"/>
  <c r="D9" i="4"/>
  <c r="C9" i="4"/>
  <c r="B9" i="4"/>
  <c r="D7" i="4"/>
  <c r="C7" i="4"/>
  <c r="B7" i="4"/>
  <c r="D5" i="4"/>
  <c r="C5" i="4"/>
  <c r="B5" i="4"/>
  <c r="D19" i="3"/>
  <c r="D17" i="3"/>
  <c r="D15" i="3"/>
  <c r="D13" i="3"/>
  <c r="D11" i="3"/>
  <c r="C19" i="3"/>
  <c r="C17" i="3"/>
  <c r="C15" i="3"/>
  <c r="C13" i="3"/>
  <c r="C11" i="3"/>
  <c r="C9" i="3"/>
  <c r="C7" i="3"/>
  <c r="D7" i="3"/>
  <c r="R32" i="3"/>
  <c r="N35" i="3"/>
  <c r="J33" i="3"/>
  <c r="J31" i="3"/>
  <c r="J27" i="3"/>
  <c r="J25" i="3"/>
  <c r="F32" i="3"/>
  <c r="D35" i="3"/>
  <c r="B33" i="3"/>
  <c r="B31" i="3"/>
  <c r="B27" i="3"/>
  <c r="B25" i="3"/>
  <c r="E29" i="5"/>
  <c r="E16" i="5"/>
  <c r="E2" i="5"/>
  <c r="F3" i="4"/>
  <c r="J5" i="3"/>
  <c r="D5" i="1"/>
  <c r="A3" i="2"/>
  <c r="A2" i="2"/>
  <c r="A1" i="5"/>
  <c r="A3" i="1"/>
  <c r="A40" i="3"/>
  <c r="A38" i="3"/>
  <c r="I8" i="3"/>
  <c r="A4" i="1"/>
  <c r="G44" i="5"/>
  <c r="F44" i="5"/>
  <c r="A44" i="5"/>
  <c r="G42" i="5"/>
  <c r="F42" i="5"/>
  <c r="A42" i="5"/>
  <c r="F43" i="2"/>
  <c r="E43" i="2"/>
  <c r="A43" i="2"/>
  <c r="F41" i="2"/>
  <c r="E41" i="2"/>
  <c r="A41" i="2"/>
  <c r="M44" i="3"/>
  <c r="B44" i="3"/>
  <c r="A2" i="4"/>
  <c r="A1" i="4"/>
  <c r="C4" i="3"/>
  <c r="C3" i="3"/>
  <c r="T15" i="3"/>
  <c r="S15" i="3"/>
  <c r="T9" i="3"/>
  <c r="T11" i="3"/>
  <c r="T13" i="3"/>
  <c r="T17" i="3"/>
  <c r="T19" i="3"/>
  <c r="S9" i="3"/>
  <c r="S11" i="3"/>
  <c r="S13" i="3"/>
  <c r="S17" i="3"/>
  <c r="S19" i="3"/>
  <c r="T7" i="3"/>
  <c r="S7" i="3"/>
  <c r="R15" i="3"/>
  <c r="R9" i="3"/>
  <c r="R11" i="3"/>
  <c r="R13" i="3"/>
  <c r="R17" i="3"/>
  <c r="R19" i="3"/>
  <c r="R7" i="3"/>
  <c r="B13" i="3"/>
  <c r="B15" i="3"/>
  <c r="B9" i="3"/>
  <c r="B11" i="3"/>
  <c r="B17" i="3"/>
  <c r="B19" i="3"/>
  <c r="B7" i="3"/>
  <c r="D10" i="1" l="1"/>
  <c r="F10" i="1"/>
  <c r="B21" i="6"/>
  <c r="H16" i="6"/>
  <c r="B18" i="6"/>
  <c r="C12" i="1"/>
  <c r="C14" i="1"/>
  <c r="D12" i="1"/>
  <c r="D14" i="1"/>
  <c r="E12" i="1"/>
  <c r="E14" i="1"/>
  <c r="F12" i="1"/>
  <c r="F14" i="1"/>
  <c r="G12" i="1"/>
  <c r="G14" i="1"/>
</calcChain>
</file>

<file path=xl/sharedStrings.xml><?xml version="1.0" encoding="utf-8"?>
<sst xmlns="http://schemas.openxmlformats.org/spreadsheetml/2006/main" count="329" uniqueCount="124">
  <si>
    <t>А</t>
  </si>
  <si>
    <t>Б</t>
  </si>
  <si>
    <t>А1</t>
  </si>
  <si>
    <t>Б1</t>
  </si>
  <si>
    <t>№ п/ж</t>
  </si>
  <si>
    <t>Ф.И.О.</t>
  </si>
  <si>
    <t>Дата рожд., разряд</t>
  </si>
  <si>
    <t>Округ, субъект, город, ведомство</t>
  </si>
  <si>
    <t>Тренер</t>
  </si>
  <si>
    <t>№ п\п</t>
  </si>
  <si>
    <t>№ карточки</t>
  </si>
  <si>
    <t xml:space="preserve">В.К. </t>
  </si>
  <si>
    <t>ВСТРЕЧА 1</t>
  </si>
  <si>
    <t>Цвет</t>
  </si>
  <si>
    <t>Д. р., разряд</t>
  </si>
  <si>
    <t>Вед., регион</t>
  </si>
  <si>
    <t>Оценки</t>
  </si>
  <si>
    <t>Рез-т</t>
  </si>
  <si>
    <t>Время</t>
  </si>
  <si>
    <t>Руководитель ковра</t>
  </si>
  <si>
    <t>ВСТРЕЧА 2</t>
  </si>
  <si>
    <t>ФИНАЛ</t>
  </si>
  <si>
    <t>ЗА 3 МЕСТО</t>
  </si>
  <si>
    <t>3А 3 МЕСТО</t>
  </si>
  <si>
    <t>ВСЕРОССИЙСКАЯ ФЕДЕРАЦИЯ САМБО</t>
  </si>
  <si>
    <t xml:space="preserve">ПРОТОКОЛ ХОДА СОРЕВНОВАНИЙ        </t>
  </si>
  <si>
    <t xml:space="preserve">ИТОГОВЫЙ ПРОТОКОЛ                                                         </t>
  </si>
  <si>
    <t>ПРОТОКОЛ ВЗВЕШИВАНИЯ</t>
  </si>
  <si>
    <t>УТЕШИТЕЛЬНЫЕ ВСТРЕЧИ</t>
  </si>
  <si>
    <t>1 место</t>
  </si>
  <si>
    <t>2 место</t>
  </si>
  <si>
    <t>НАГРАДНОЙ ЛИСТ</t>
  </si>
  <si>
    <t>I м</t>
  </si>
  <si>
    <t>II м</t>
  </si>
  <si>
    <t>III м</t>
  </si>
  <si>
    <t>Награждение проводят:</t>
  </si>
  <si>
    <t>A</t>
  </si>
  <si>
    <t>№ j</t>
  </si>
  <si>
    <t>tame</t>
  </si>
  <si>
    <t>1/8</t>
  </si>
  <si>
    <t>1/4</t>
  </si>
  <si>
    <t>ВСТРЕЧИ ПО КРУГАМ</t>
  </si>
  <si>
    <t xml:space="preserve"> (Круг)</t>
  </si>
  <si>
    <t>№ встр</t>
  </si>
  <si>
    <t>Очки</t>
  </si>
  <si>
    <t>Результат</t>
  </si>
  <si>
    <t>Полуфинал</t>
  </si>
  <si>
    <t xml:space="preserve"> (Утешительные встречи)</t>
  </si>
  <si>
    <t>(Утешительные встречи)</t>
  </si>
  <si>
    <t>3 место</t>
  </si>
  <si>
    <t>7-8</t>
  </si>
  <si>
    <t xml:space="preserve"> место</t>
  </si>
  <si>
    <t>Тренер победителя:</t>
  </si>
  <si>
    <r>
      <t>3</t>
    </r>
    <r>
      <rPr>
        <b/>
        <sz val="10"/>
        <color indexed="9"/>
        <rFont val="Arial Narrow"/>
        <family val="2"/>
        <charset val="204"/>
      </rPr>
      <t>.</t>
    </r>
  </si>
  <si>
    <r>
      <t>5</t>
    </r>
    <r>
      <rPr>
        <b/>
        <sz val="10"/>
        <color indexed="9"/>
        <rFont val="Arial Narrow"/>
        <family val="2"/>
        <charset val="204"/>
      </rPr>
      <t>.</t>
    </r>
  </si>
  <si>
    <t>ЖИЖИНА Анна Владимировна</t>
  </si>
  <si>
    <t>28.09.1993, МС</t>
  </si>
  <si>
    <t>ЦФО</t>
  </si>
  <si>
    <t>Брянская обл., г. Брянск, Д</t>
  </si>
  <si>
    <t>-</t>
  </si>
  <si>
    <t>Терешок АА, Терешок АА</t>
  </si>
  <si>
    <t>КАЗУРИНА Виктория Денисовна</t>
  </si>
  <si>
    <t>27.04.1992, МС</t>
  </si>
  <si>
    <t>Смоленская обл., г. Смоленск, Д</t>
  </si>
  <si>
    <t>Федяев ВА, Мальцев АВ</t>
  </si>
  <si>
    <t>СВЕКРОВКИНА Екатерина Алексеевна</t>
  </si>
  <si>
    <t>12.03.1993, МС</t>
  </si>
  <si>
    <t>Владимирская обл., г. Александров</t>
  </si>
  <si>
    <t>Тугорев АМ</t>
  </si>
  <si>
    <t>ФОМИНА Илона Сергеевна</t>
  </si>
  <si>
    <t>24.04.1993, МС</t>
  </si>
  <si>
    <t>Мос</t>
  </si>
  <si>
    <t>Москва, СШОР № 9</t>
  </si>
  <si>
    <t>Шмаков ОВ, Коржавин НВ</t>
  </si>
  <si>
    <t>ЛЕВЧЕНКО Нина Александровна</t>
  </si>
  <si>
    <t>24.02.1994, МС</t>
  </si>
  <si>
    <t>ЮФО</t>
  </si>
  <si>
    <t>Краснодарский край, г. Армавир</t>
  </si>
  <si>
    <t>Бородин ВГ</t>
  </si>
  <si>
    <t>РУЛЁВА Оксана Викторовна</t>
  </si>
  <si>
    <t>29.03.1995, КМС</t>
  </si>
  <si>
    <t>УрФО</t>
  </si>
  <si>
    <t>Свердловская обл., г. Сысерть, МО</t>
  </si>
  <si>
    <t>Демидов ИВ</t>
  </si>
  <si>
    <t>АМБАРЦУМЯН Галина Самсоновна</t>
  </si>
  <si>
    <t>11.03.1991, МСМК</t>
  </si>
  <si>
    <t>Москва, СШОР № 28</t>
  </si>
  <si>
    <t>Мартынов МГ, Назаренко ОЕ, Мкртычян СЛ</t>
  </si>
  <si>
    <t>АЛЕКСЕЕВА Ирина Вячеславовна</t>
  </si>
  <si>
    <t>27.06.1990, МС</t>
  </si>
  <si>
    <t>ПФО</t>
  </si>
  <si>
    <t>Нижегородская обл., г. Дзержинск</t>
  </si>
  <si>
    <t>Редькин АМ, Береснев СН, Мингазов СЭ</t>
  </si>
  <si>
    <t>МАТЕВОСЯН Гаянэ Гамлетовна</t>
  </si>
  <si>
    <t>15.04.1991, МС</t>
  </si>
  <si>
    <t>Дугаева НС, Шмаков ОВ</t>
  </si>
  <si>
    <t>КОВЫЛИНА Екатерина Александровна</t>
  </si>
  <si>
    <t>09.03.1991, МС</t>
  </si>
  <si>
    <t>Коржавин НВ, Шмаков ОВ</t>
  </si>
  <si>
    <t>КИРЕЕВА Таисия Владимировна</t>
  </si>
  <si>
    <t>13.12.1990, МС</t>
  </si>
  <si>
    <t>БУРОВА Анастасия Павловна</t>
  </si>
  <si>
    <t>15.06.1992, КМС</t>
  </si>
  <si>
    <t>Косов А.А.</t>
  </si>
  <si>
    <t>ВОЛКОВА Олеся Константиновна</t>
  </si>
  <si>
    <t>10.12.1985, МС</t>
  </si>
  <si>
    <t>Рязанская обл., г. Рязань</t>
  </si>
  <si>
    <t>Жуков С, Волков А.</t>
  </si>
  <si>
    <t>МИРОНОВА Ирина Сергеевна</t>
  </si>
  <si>
    <t>17.10.1990, МС</t>
  </si>
  <si>
    <t>Москва, "Самбо-70"</t>
  </si>
  <si>
    <t>Дроков АН, Коробейников МЮ, Тухфатуллин ИШ</t>
  </si>
  <si>
    <t>в.к. 72 кг.</t>
  </si>
  <si>
    <t>14 участниц</t>
  </si>
  <si>
    <t>свободна</t>
  </si>
  <si>
    <t>В/к 72 кг.</t>
  </si>
  <si>
    <t>3:0</t>
  </si>
  <si>
    <t>4:0</t>
  </si>
  <si>
    <t>2:0</t>
  </si>
  <si>
    <t>3,5:0</t>
  </si>
  <si>
    <t>3:1</t>
  </si>
  <si>
    <t>11-14</t>
  </si>
  <si>
    <t>3.5:0</t>
  </si>
  <si>
    <t>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</si>
</sst>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 Narrow"/>
      <family val="2"/>
      <charset val="204"/>
    </font>
    <font>
      <b/>
      <sz val="12"/>
      <color indexed="17"/>
      <name val="Arial Narrow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color indexed="10"/>
      <name val="CyrillicOld"/>
    </font>
    <font>
      <b/>
      <sz val="10"/>
      <color indexed="17"/>
      <name val="Arial Narrow"/>
      <family val="2"/>
      <charset val="204"/>
    </font>
    <font>
      <b/>
      <sz val="10"/>
      <color indexed="12"/>
      <name val="Arial Narrow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 Narrow"/>
      <family val="2"/>
      <charset val="204"/>
    </font>
    <font>
      <sz val="11"/>
      <color indexed="10"/>
      <name val="Arial Narrow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i/>
      <u/>
      <sz val="1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indexed="17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8">
    <xf numFmtId="0" fontId="0" fillId="0" borderId="0" xfId="0"/>
    <xf numFmtId="0" fontId="0" fillId="0" borderId="0" xfId="0" applyAlignment="1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1" fillId="0" borderId="0" xfId="1" applyFont="1" applyAlignment="1" applyProtection="1"/>
    <xf numFmtId="0" fontId="8" fillId="0" borderId="0" xfId="0" applyFont="1"/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13" fillId="0" borderId="0" xfId="1" applyFont="1" applyBorder="1" applyAlignment="1" applyProtection="1"/>
    <xf numFmtId="0" fontId="13" fillId="0" borderId="0" xfId="1" applyFont="1" applyAlignment="1" applyProtection="1"/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/>
    <xf numFmtId="0" fontId="6" fillId="0" borderId="0" xfId="1" applyFont="1" applyBorder="1" applyAlignment="1" applyProtection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1" fillId="0" borderId="0" xfId="1" applyFont="1" applyBorder="1" applyAlignment="1" applyProtection="1"/>
    <xf numFmtId="0" fontId="0" fillId="0" borderId="0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1" fillId="0" borderId="0" xfId="1" applyNumberFormat="1" applyFont="1" applyBorder="1" applyAlignment="1" applyProtection="1"/>
    <xf numFmtId="0" fontId="1" fillId="0" borderId="0" xfId="1" applyNumberFormat="1" applyFont="1" applyAlignment="1" applyProtection="1"/>
    <xf numFmtId="0" fontId="0" fillId="0" borderId="0" xfId="0" applyNumberFormat="1" applyBorder="1"/>
    <xf numFmtId="0" fontId="0" fillId="0" borderId="0" xfId="0" applyNumberForma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16" fillId="0" borderId="0" xfId="1" applyFont="1" applyAlignment="1" applyProtection="1"/>
    <xf numFmtId="0" fontId="16" fillId="0" borderId="0" xfId="0" applyFont="1"/>
    <xf numFmtId="0" fontId="16" fillId="0" borderId="0" xfId="0" applyFont="1" applyBorder="1"/>
    <xf numFmtId="0" fontId="17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 applyBorder="1"/>
    <xf numFmtId="0" fontId="6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15" fillId="0" borderId="0" xfId="0" applyNumberFormat="1" applyFont="1" applyBorder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0" xfId="0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15" fillId="0" borderId="0" xfId="0" applyNumberFormat="1" applyFont="1" applyBorder="1" applyAlignment="1">
      <alignment horizontal="right" vertical="center" wrapText="1"/>
    </xf>
    <xf numFmtId="0" fontId="1" fillId="0" borderId="0" xfId="1" applyFont="1" applyBorder="1" applyAlignment="1" applyProtection="1">
      <alignment horizontal="center"/>
    </xf>
    <xf numFmtId="0" fontId="2" fillId="0" borderId="0" xfId="1" applyFont="1" applyAlignment="1" applyProtection="1"/>
    <xf numFmtId="0" fontId="2" fillId="0" borderId="0" xfId="0" applyFont="1"/>
    <xf numFmtId="0" fontId="2" fillId="0" borderId="0" xfId="0" applyFont="1" applyBorder="1"/>
    <xf numFmtId="0" fontId="22" fillId="0" borderId="0" xfId="0" applyFont="1"/>
    <xf numFmtId="0" fontId="21" fillId="0" borderId="0" xfId="0" applyFont="1"/>
    <xf numFmtId="0" fontId="21" fillId="0" borderId="2" xfId="0" applyFont="1" applyBorder="1"/>
    <xf numFmtId="0" fontId="21" fillId="0" borderId="0" xfId="0" applyFont="1" applyBorder="1"/>
    <xf numFmtId="0" fontId="21" fillId="0" borderId="1" xfId="0" applyFont="1" applyBorder="1"/>
    <xf numFmtId="0" fontId="0" fillId="0" borderId="0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7" fillId="0" borderId="9" xfId="0" applyNumberFormat="1" applyFont="1" applyBorder="1" applyAlignment="1">
      <alignment vertical="center"/>
    </xf>
    <xf numFmtId="0" fontId="27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9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/>
    </xf>
    <xf numFmtId="0" fontId="1" fillId="0" borderId="0" xfId="1" applyFont="1" applyBorder="1" applyAlignment="1" applyProtection="1">
      <alignment horizontal="left"/>
    </xf>
    <xf numFmtId="0" fontId="17" fillId="0" borderId="0" xfId="1" applyFont="1" applyBorder="1" applyAlignment="1" applyProtection="1"/>
    <xf numFmtId="0" fontId="37" fillId="0" borderId="0" xfId="0" applyFont="1" applyFill="1" applyBorder="1"/>
    <xf numFmtId="0" fontId="39" fillId="0" borderId="0" xfId="0" applyNumberFormat="1" applyFont="1" applyBorder="1" applyAlignment="1">
      <alignment horizontal="right" vertical="center" wrapText="1"/>
    </xf>
    <xf numFmtId="0" fontId="40" fillId="0" borderId="0" xfId="0" applyNumberFormat="1" applyFont="1" applyBorder="1" applyAlignment="1">
      <alignment horizontal="right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left" vertical="center" wrapText="1"/>
    </xf>
    <xf numFmtId="0" fontId="8" fillId="0" borderId="41" xfId="0" applyNumberFormat="1" applyFont="1" applyBorder="1" applyAlignment="1">
      <alignment horizontal="left" vertical="center" wrapText="1"/>
    </xf>
    <xf numFmtId="0" fontId="8" fillId="0" borderId="39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2" xfId="0" applyNumberFormat="1" applyFont="1" applyBorder="1" applyAlignment="1">
      <alignment horizontal="left"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0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left" vertical="center" wrapText="1"/>
    </xf>
    <xf numFmtId="0" fontId="8" fillId="0" borderId="20" xfId="0" applyNumberFormat="1" applyFont="1" applyBorder="1" applyAlignment="1">
      <alignment horizontal="left" vertical="center" wrapText="1"/>
    </xf>
    <xf numFmtId="0" fontId="8" fillId="0" borderId="13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17" fillId="2" borderId="22" xfId="1" applyFont="1" applyFill="1" applyBorder="1" applyAlignment="1" applyProtection="1">
      <alignment horizontal="center" vertical="center" wrapText="1"/>
    </xf>
    <xf numFmtId="0" fontId="17" fillId="2" borderId="23" xfId="1" applyFont="1" applyFill="1" applyBorder="1" applyAlignment="1" applyProtection="1">
      <alignment horizontal="center" vertical="center" wrapText="1"/>
    </xf>
    <xf numFmtId="0" fontId="17" fillId="2" borderId="24" xfId="1" applyFont="1" applyFill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1" fillId="0" borderId="44" xfId="1" applyFont="1" applyBorder="1" applyAlignment="1" applyProtection="1">
      <alignment horizontal="center" vertical="center" wrapText="1"/>
    </xf>
    <xf numFmtId="0" fontId="8" fillId="0" borderId="27" xfId="1" applyFont="1" applyFill="1" applyBorder="1" applyAlignment="1" applyProtection="1">
      <alignment horizontal="left" vertical="center" wrapText="1"/>
    </xf>
    <xf numFmtId="0" fontId="8" fillId="0" borderId="28" xfId="1" applyFont="1" applyFill="1" applyBorder="1" applyAlignment="1" applyProtection="1">
      <alignment horizontal="left" vertical="center" wrapText="1"/>
    </xf>
    <xf numFmtId="14" fontId="8" fillId="0" borderId="27" xfId="1" applyNumberFormat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left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17" fillId="0" borderId="45" xfId="1" applyFont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left" vertical="center" wrapText="1"/>
    </xf>
    <xf numFmtId="49" fontId="8" fillId="0" borderId="44" xfId="0" applyNumberFormat="1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8" fillId="0" borderId="44" xfId="0" applyNumberFormat="1" applyFont="1" applyBorder="1" applyAlignment="1">
      <alignment horizontal="left" vertical="center" wrapText="1"/>
    </xf>
    <xf numFmtId="0" fontId="8" fillId="0" borderId="44" xfId="0" applyNumberFormat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14" fontId="8" fillId="0" borderId="44" xfId="0" applyNumberFormat="1" applyFont="1" applyBorder="1" applyAlignment="1">
      <alignment horizontal="center" vertical="center" wrapText="1"/>
    </xf>
    <xf numFmtId="0" fontId="7" fillId="0" borderId="44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0" borderId="44" xfId="0" applyBorder="1"/>
    <xf numFmtId="0" fontId="32" fillId="0" borderId="4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left" vertical="center" wrapText="1"/>
    </xf>
    <xf numFmtId="49" fontId="0" fillId="0" borderId="44" xfId="0" applyNumberFormat="1" applyBorder="1" applyAlignment="1">
      <alignment horizontal="center" vertical="center" wrapText="1"/>
    </xf>
    <xf numFmtId="0" fontId="7" fillId="0" borderId="44" xfId="0" applyNumberFormat="1" applyFont="1" applyBorder="1"/>
    <xf numFmtId="0" fontId="0" fillId="0" borderId="44" xfId="0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1" fillId="0" borderId="47" xfId="1" applyFont="1" applyBorder="1" applyAlignment="1" applyProtection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" fillId="0" borderId="44" xfId="1" applyFont="1" applyBorder="1" applyAlignment="1" applyProtection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" fillId="0" borderId="30" xfId="1" applyFont="1" applyBorder="1" applyAlignment="1" applyProtection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" fillId="0" borderId="34" xfId="1" applyFont="1" applyBorder="1" applyAlignment="1" applyProtection="1">
      <alignment horizontal="left" vertical="center" wrapText="1"/>
    </xf>
    <xf numFmtId="0" fontId="11" fillId="0" borderId="46" xfId="0" applyFont="1" applyBorder="1" applyAlignment="1">
      <alignment horizontal="center" vertical="center" wrapText="1"/>
    </xf>
    <xf numFmtId="49" fontId="11" fillId="0" borderId="47" xfId="0" applyNumberFormat="1" applyFont="1" applyBorder="1" applyAlignment="1">
      <alignment horizontal="center" vertical="center" wrapText="1"/>
    </xf>
    <xf numFmtId="49" fontId="8" fillId="0" borderId="47" xfId="0" applyNumberFormat="1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0" fillId="0" borderId="3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49" fontId="30" fillId="0" borderId="48" xfId="0" applyNumberFormat="1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1" fillId="0" borderId="7" xfId="1" applyFont="1" applyBorder="1" applyAlignment="1" applyProtection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49" fontId="30" fillId="0" borderId="32" xfId="0" applyNumberFormat="1" applyFont="1" applyBorder="1" applyAlignment="1">
      <alignment horizontal="center" vertical="center" wrapText="1"/>
    </xf>
    <xf numFmtId="49" fontId="30" fillId="0" borderId="29" xfId="0" applyNumberFormat="1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0" fontId="1" fillId="0" borderId="47" xfId="1" applyFont="1" applyBorder="1" applyAlignment="1" applyProtection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28" fillId="0" borderId="47" xfId="0" applyNumberFormat="1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9" fontId="28" fillId="0" borderId="44" xfId="0" applyNumberFormat="1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49" fontId="11" fillId="0" borderId="44" xfId="0" applyNumberFormat="1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4" xfId="0" applyNumberFormat="1" applyFont="1" applyBorder="1" applyAlignment="1">
      <alignment horizontal="center" vertical="center" wrapText="1"/>
    </xf>
    <xf numFmtId="0" fontId="31" fillId="0" borderId="31" xfId="0" applyNumberFormat="1" applyFont="1" applyBorder="1" applyAlignment="1">
      <alignment horizontal="center" vertical="center" wrapText="1"/>
    </xf>
    <xf numFmtId="0" fontId="29" fillId="0" borderId="44" xfId="0" applyNumberFormat="1" applyFont="1" applyBorder="1" applyAlignment="1">
      <alignment horizontal="center" vertical="center" wrapText="1"/>
    </xf>
    <xf numFmtId="0" fontId="26" fillId="0" borderId="29" xfId="0" applyNumberFormat="1" applyFont="1" applyBorder="1" applyAlignment="1">
      <alignment horizontal="center" vertical="center" wrapText="1"/>
    </xf>
    <xf numFmtId="49" fontId="29" fillId="0" borderId="4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8" fillId="0" borderId="54" xfId="1" applyFont="1" applyBorder="1" applyAlignment="1" applyProtection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wrapText="1"/>
    </xf>
    <xf numFmtId="0" fontId="8" fillId="0" borderId="41" xfId="1" applyFont="1" applyBorder="1" applyAlignment="1" applyProtection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4" fillId="5" borderId="56" xfId="0" applyFont="1" applyFill="1" applyBorder="1" applyAlignment="1">
      <alignment horizontal="center" vertical="center"/>
    </xf>
    <xf numFmtId="0" fontId="24" fillId="5" borderId="45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1" fillId="0" borderId="43" xfId="1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3" borderId="22" xfId="1" applyFont="1" applyFill="1" applyBorder="1" applyAlignment="1" applyProtection="1">
      <alignment horizontal="center" vertical="center"/>
    </xf>
    <xf numFmtId="0" fontId="23" fillId="3" borderId="23" xfId="1" applyFont="1" applyFill="1" applyBorder="1" applyAlignment="1" applyProtection="1">
      <alignment horizontal="center" vertical="center"/>
    </xf>
    <xf numFmtId="0" fontId="23" fillId="3" borderId="24" xfId="1" applyFont="1" applyFill="1" applyBorder="1" applyAlignment="1" applyProtection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24" fillId="4" borderId="57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77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78" xfId="1" applyFont="1" applyBorder="1" applyAlignment="1" applyProtection="1">
      <alignment horizontal="center" vertical="center" wrapText="1"/>
    </xf>
    <xf numFmtId="0" fontId="8" fillId="0" borderId="57" xfId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0" xfId="1" applyFont="1" applyBorder="1" applyAlignment="1" applyProtection="1">
      <alignment horizontal="center" vertical="center" wrapText="1"/>
    </xf>
    <xf numFmtId="0" fontId="8" fillId="0" borderId="56" xfId="1" applyFont="1" applyBorder="1" applyAlignment="1" applyProtection="1">
      <alignment horizontal="center" vertical="center" wrapText="1"/>
    </xf>
    <xf numFmtId="0" fontId="8" fillId="0" borderId="43" xfId="1" applyFont="1" applyBorder="1" applyAlignment="1" applyProtection="1">
      <alignment horizontal="center" vertical="center" wrapText="1"/>
    </xf>
    <xf numFmtId="0" fontId="8" fillId="0" borderId="58" xfId="1" applyFont="1" applyBorder="1" applyAlignment="1" applyProtection="1">
      <alignment horizontal="center" vertical="center" wrapText="1"/>
    </xf>
    <xf numFmtId="0" fontId="8" fillId="0" borderId="67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68" xfId="1" applyFont="1" applyBorder="1" applyAlignment="1" applyProtection="1">
      <alignment horizontal="center" vertical="center" wrapText="1"/>
    </xf>
    <xf numFmtId="0" fontId="38" fillId="0" borderId="77" xfId="1" applyFont="1" applyBorder="1" applyAlignment="1" applyProtection="1">
      <alignment horizontal="center" vertical="center" wrapText="1"/>
    </xf>
    <xf numFmtId="0" fontId="38" fillId="0" borderId="2" xfId="1" applyFont="1" applyBorder="1" applyAlignment="1" applyProtection="1">
      <alignment horizontal="center" vertical="center" wrapText="1"/>
    </xf>
    <xf numFmtId="0" fontId="38" fillId="0" borderId="78" xfId="1" applyFont="1" applyBorder="1" applyAlignment="1" applyProtection="1">
      <alignment horizontal="center" vertical="center" wrapText="1"/>
    </xf>
    <xf numFmtId="0" fontId="38" fillId="0" borderId="57" xfId="1" applyFont="1" applyBorder="1" applyAlignment="1" applyProtection="1">
      <alignment horizontal="center" vertical="center" wrapText="1"/>
    </xf>
    <xf numFmtId="0" fontId="38" fillId="0" borderId="9" xfId="1" applyFont="1" applyBorder="1" applyAlignment="1" applyProtection="1">
      <alignment horizontal="center" vertical="center" wrapText="1"/>
    </xf>
    <xf numFmtId="0" fontId="38" fillId="0" borderId="60" xfId="1" applyFont="1" applyBorder="1" applyAlignment="1" applyProtection="1">
      <alignment horizontal="center" vertical="center" wrapText="1"/>
    </xf>
    <xf numFmtId="0" fontId="20" fillId="0" borderId="79" xfId="0" applyNumberFormat="1" applyFont="1" applyBorder="1" applyAlignment="1">
      <alignment horizontal="center" vertical="center" wrapText="1"/>
    </xf>
    <xf numFmtId="0" fontId="20" fillId="0" borderId="80" xfId="0" applyNumberFormat="1" applyFont="1" applyBorder="1" applyAlignment="1">
      <alignment horizontal="center" vertical="center" wrapText="1"/>
    </xf>
    <xf numFmtId="0" fontId="20" fillId="0" borderId="81" xfId="0" applyNumberFormat="1" applyFont="1" applyBorder="1" applyAlignment="1">
      <alignment horizontal="center" vertical="center" wrapText="1"/>
    </xf>
    <xf numFmtId="0" fontId="20" fillId="0" borderId="82" xfId="0" applyNumberFormat="1" applyFont="1" applyBorder="1" applyAlignment="1">
      <alignment horizontal="center" vertical="center" wrapText="1"/>
    </xf>
    <xf numFmtId="0" fontId="20" fillId="0" borderId="83" xfId="0" applyNumberFormat="1" applyFont="1" applyBorder="1" applyAlignment="1">
      <alignment horizontal="center" vertical="center" wrapText="1"/>
    </xf>
    <xf numFmtId="0" fontId="20" fillId="0" borderId="84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left"/>
    </xf>
    <xf numFmtId="0" fontId="0" fillId="0" borderId="4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0" xfId="0" applyBorder="1" applyAlignment="1">
      <alignment horizontal="center"/>
    </xf>
    <xf numFmtId="0" fontId="8" fillId="0" borderId="54" xfId="1" applyFont="1" applyBorder="1" applyAlignment="1" applyProtection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1" applyFont="1" applyBorder="1" applyAlignment="1" applyProtection="1">
      <alignment horizontal="center" vertical="center" wrapText="1"/>
    </xf>
    <xf numFmtId="0" fontId="38" fillId="0" borderId="41" xfId="1" applyFont="1" applyBorder="1" applyAlignment="1" applyProtection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19" fillId="0" borderId="69" xfId="0" applyNumberFormat="1" applyFont="1" applyBorder="1" applyAlignment="1">
      <alignment horizontal="center" vertical="center" wrapText="1"/>
    </xf>
    <xf numFmtId="0" fontId="19" fillId="0" borderId="70" xfId="0" applyNumberFormat="1" applyFont="1" applyBorder="1" applyAlignment="1">
      <alignment horizontal="center" vertical="center" wrapText="1"/>
    </xf>
    <xf numFmtId="0" fontId="19" fillId="0" borderId="71" xfId="0" applyNumberFormat="1" applyFont="1" applyBorder="1" applyAlignment="1">
      <alignment horizontal="center" vertical="center" wrapText="1"/>
    </xf>
    <xf numFmtId="0" fontId="19" fillId="0" borderId="72" xfId="0" applyNumberFormat="1" applyFont="1" applyBorder="1" applyAlignment="1">
      <alignment horizontal="center" vertical="center" wrapText="1"/>
    </xf>
    <xf numFmtId="0" fontId="19" fillId="0" borderId="73" xfId="0" applyNumberFormat="1" applyFont="1" applyBorder="1" applyAlignment="1">
      <alignment horizontal="center" vertical="center" wrapText="1"/>
    </xf>
    <xf numFmtId="0" fontId="19" fillId="0" borderId="74" xfId="0" applyNumberFormat="1" applyFont="1" applyBorder="1" applyAlignment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6" fillId="2" borderId="23" xfId="1" applyFont="1" applyFill="1" applyBorder="1" applyAlignment="1" applyProtection="1">
      <alignment horizontal="center" vertical="center" wrapText="1"/>
    </xf>
    <xf numFmtId="0" fontId="6" fillId="2" borderId="24" xfId="1" applyFont="1" applyFill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14" fillId="0" borderId="61" xfId="0" applyNumberFormat="1" applyFont="1" applyBorder="1" applyAlignment="1">
      <alignment horizontal="center" vertical="center" wrapText="1"/>
    </xf>
    <xf numFmtId="0" fontId="14" fillId="0" borderId="62" xfId="0" applyNumberFormat="1" applyFont="1" applyBorder="1" applyAlignment="1">
      <alignment horizontal="center" vertical="center" wrapText="1"/>
    </xf>
    <xf numFmtId="0" fontId="14" fillId="0" borderId="63" xfId="0" applyNumberFormat="1" applyFont="1" applyBorder="1" applyAlignment="1">
      <alignment horizontal="center" vertical="center" wrapText="1"/>
    </xf>
    <xf numFmtId="0" fontId="14" fillId="0" borderId="64" xfId="0" applyNumberFormat="1" applyFont="1" applyBorder="1" applyAlignment="1">
      <alignment horizontal="center" vertical="center" wrapText="1"/>
    </xf>
    <xf numFmtId="0" fontId="14" fillId="0" borderId="65" xfId="0" applyNumberFormat="1" applyFont="1" applyBorder="1" applyAlignment="1">
      <alignment horizontal="center" vertical="center" wrapText="1"/>
    </xf>
    <xf numFmtId="0" fontId="14" fillId="0" borderId="66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41" fillId="0" borderId="56" xfId="1" applyFont="1" applyBorder="1" applyAlignment="1" applyProtection="1">
      <alignment horizontal="center" vertical="center" wrapText="1"/>
    </xf>
    <xf numFmtId="0" fontId="41" fillId="0" borderId="43" xfId="1" applyFont="1" applyBorder="1" applyAlignment="1" applyProtection="1">
      <alignment horizontal="center" vertical="center" wrapText="1"/>
    </xf>
    <xf numFmtId="0" fontId="41" fillId="0" borderId="58" xfId="1" applyFont="1" applyBorder="1" applyAlignment="1" applyProtection="1">
      <alignment horizontal="center" vertical="center" wrapText="1"/>
    </xf>
    <xf numFmtId="0" fontId="41" fillId="0" borderId="67" xfId="1" applyFont="1" applyBorder="1" applyAlignment="1" applyProtection="1">
      <alignment horizontal="center" vertical="center" wrapText="1"/>
    </xf>
    <xf numFmtId="0" fontId="41" fillId="0" borderId="1" xfId="1" applyFont="1" applyBorder="1" applyAlignment="1" applyProtection="1">
      <alignment horizontal="center" vertical="center" wrapText="1"/>
    </xf>
    <xf numFmtId="0" fontId="41" fillId="0" borderId="68" xfId="1" applyFont="1" applyBorder="1" applyAlignment="1" applyProtection="1">
      <alignment horizontal="center" vertical="center" wrapText="1"/>
    </xf>
    <xf numFmtId="0" fontId="41" fillId="0" borderId="54" xfId="1" applyFont="1" applyBorder="1" applyAlignment="1" applyProtection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2" fillId="0" borderId="75" xfId="0" applyNumberFormat="1" applyFont="1" applyBorder="1" applyAlignment="1">
      <alignment horizontal="center" vertical="center" wrapText="1"/>
    </xf>
    <xf numFmtId="0" fontId="42" fillId="0" borderId="76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28575</xdr:rowOff>
    </xdr:from>
    <xdr:to>
      <xdr:col>1</xdr:col>
      <xdr:colOff>114300</xdr:colOff>
      <xdr:row>1</xdr:row>
      <xdr:rowOff>295275</xdr:rowOff>
    </xdr:to>
    <xdr:pic>
      <xdr:nvPicPr>
        <xdr:cNvPr id="3073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4300" y="28575"/>
          <a:ext cx="533400" cy="5143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1</xdr:col>
      <xdr:colOff>85725</xdr:colOff>
      <xdr:row>1</xdr:row>
      <xdr:rowOff>219075</xdr:rowOff>
    </xdr:to>
    <xdr:pic>
      <xdr:nvPicPr>
        <xdr:cNvPr id="4097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04775"/>
          <a:ext cx="533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161925</xdr:rowOff>
    </xdr:from>
    <xdr:to>
      <xdr:col>1</xdr:col>
      <xdr:colOff>419100</xdr:colOff>
      <xdr:row>2</xdr:row>
      <xdr:rowOff>95250</xdr:rowOff>
    </xdr:to>
    <xdr:pic>
      <xdr:nvPicPr>
        <xdr:cNvPr id="2049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61925"/>
          <a:ext cx="533400" cy="5143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123825</xdr:rowOff>
    </xdr:from>
    <xdr:to>
      <xdr:col>1</xdr:col>
      <xdr:colOff>428625</xdr:colOff>
      <xdr:row>2</xdr:row>
      <xdr:rowOff>19050</xdr:rowOff>
    </xdr:to>
    <xdr:pic>
      <xdr:nvPicPr>
        <xdr:cNvPr id="1025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23825"/>
          <a:ext cx="571500" cy="552450"/>
        </a:xfrm>
        <a:prstGeom prst="rect">
          <a:avLst/>
        </a:prstGeom>
        <a:noFill/>
      </xdr:spPr>
    </xdr:pic>
    <xdr:clientData/>
  </xdr:twoCellAnchor>
  <xdr:twoCellAnchor>
    <xdr:from>
      <xdr:col>29</xdr:col>
      <xdr:colOff>161925</xdr:colOff>
      <xdr:row>68</xdr:row>
      <xdr:rowOff>133350</xdr:rowOff>
    </xdr:from>
    <xdr:to>
      <xdr:col>29</xdr:col>
      <xdr:colOff>571500</xdr:colOff>
      <xdr:row>68</xdr:row>
      <xdr:rowOff>133350</xdr:rowOff>
    </xdr:to>
    <xdr:sp macro="" textlink="">
      <xdr:nvSpPr>
        <xdr:cNvPr id="1066" name="Line 42"/>
        <xdr:cNvSpPr>
          <a:spLocks noChangeShapeType="1"/>
        </xdr:cNvSpPr>
      </xdr:nvSpPr>
      <xdr:spPr bwMode="auto">
        <a:xfrm>
          <a:off x="14154150" y="121348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2;&#1084;&#1073;&#1086;/Desktop/&#1050;&#1056;%202014%20&#1078;&#1077;&#1085;&#1097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Кубок России по борьбе самбо среди женщин</v>
          </cell>
        </row>
        <row r="3">
          <cell r="A3" t="str">
            <v>01-05.10.2014 г.                                               МОАС, г. Кстово</v>
          </cell>
        </row>
        <row r="6">
          <cell r="A6" t="str">
            <v>Гл. судья, судья МК</v>
          </cell>
        </row>
        <row r="7">
          <cell r="G7" t="str">
            <v>Бабоян Р.М.</v>
          </cell>
        </row>
        <row r="8">
          <cell r="A8" t="str">
            <v>Гл. секретарь, судья ВК</v>
          </cell>
          <cell r="G8" t="str">
            <v>/г. Армавир/</v>
          </cell>
        </row>
        <row r="9">
          <cell r="G9" t="str">
            <v>Дроков А.Н.</v>
          </cell>
        </row>
        <row r="10">
          <cell r="G10" t="str">
            <v>/г. Москва/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56"/>
  <sheetViews>
    <sheetView tabSelected="1" workbookViewId="0">
      <selection activeCell="H8" sqref="H8:H9"/>
    </sheetView>
  </sheetViews>
  <sheetFormatPr defaultRowHeight="12.75"/>
  <cols>
    <col min="1" max="1" width="8" customWidth="1"/>
    <col min="2" max="2" width="7.5703125" customWidth="1"/>
    <col min="3" max="3" width="21.28515625" customWidth="1"/>
    <col min="4" max="4" width="12.28515625" customWidth="1"/>
    <col min="5" max="5" width="7.7109375" customWidth="1"/>
    <col min="6" max="6" width="14.5703125" customWidth="1"/>
    <col min="7" max="7" width="8.85546875" customWidth="1"/>
    <col min="8" max="8" width="18.85546875" customWidth="1"/>
  </cols>
  <sheetData>
    <row r="1" spans="1:8" ht="19.5" customHeight="1">
      <c r="A1" s="185" t="s">
        <v>24</v>
      </c>
      <c r="B1" s="185"/>
      <c r="C1" s="185"/>
      <c r="D1" s="185"/>
      <c r="E1" s="185"/>
      <c r="F1" s="185"/>
      <c r="G1" s="185"/>
      <c r="H1" s="185"/>
    </row>
    <row r="2" spans="1:8" ht="25.5" customHeight="1" thickBot="1">
      <c r="A2" s="186" t="s">
        <v>26</v>
      </c>
      <c r="B2" s="186"/>
      <c r="C2" s="186"/>
      <c r="D2" s="186"/>
      <c r="E2" s="186"/>
      <c r="F2" s="186"/>
      <c r="G2" s="186"/>
      <c r="H2" s="186"/>
    </row>
    <row r="3" spans="1:8" ht="32.25" customHeight="1" thickBot="1">
      <c r="A3" s="187" t="str">
        <f>HYPERLINK([1]реквизиты!$A$2)</f>
        <v>Кубок России по борьбе самбо среди женщин</v>
      </c>
      <c r="B3" s="188"/>
      <c r="C3" s="188"/>
      <c r="D3" s="188"/>
      <c r="E3" s="188"/>
      <c r="F3" s="188"/>
      <c r="G3" s="188"/>
      <c r="H3" s="189"/>
    </row>
    <row r="4" spans="1:8" ht="15" customHeight="1">
      <c r="A4" s="190" t="str">
        <f>HYPERLINK([1]реквизиты!$A$3)</f>
        <v>01-05.10.2014 г.                                               МОАС, г. Кстово</v>
      </c>
      <c r="B4" s="190"/>
      <c r="C4" s="190"/>
      <c r="D4" s="190"/>
      <c r="E4" s="190"/>
      <c r="F4" s="190"/>
      <c r="G4" s="190"/>
      <c r="H4" s="190"/>
    </row>
    <row r="5" spans="1:8" ht="24" customHeight="1" thickBot="1">
      <c r="D5" s="191" t="str">
        <f>HYPERLINK(пр.взв.!D4)</f>
        <v>в.к. 72 кг.</v>
      </c>
      <c r="E5" s="191"/>
      <c r="F5" s="191"/>
    </row>
    <row r="6" spans="1:8" ht="12.75" customHeight="1">
      <c r="A6" s="154" t="s">
        <v>51</v>
      </c>
      <c r="B6" s="156" t="s">
        <v>4</v>
      </c>
      <c r="C6" s="158" t="s">
        <v>5</v>
      </c>
      <c r="D6" s="160" t="s">
        <v>6</v>
      </c>
      <c r="E6" s="199" t="s">
        <v>7</v>
      </c>
      <c r="F6" s="160"/>
      <c r="G6" s="192" t="s">
        <v>10</v>
      </c>
      <c r="H6" s="180" t="s">
        <v>8</v>
      </c>
    </row>
    <row r="7" spans="1:8" ht="13.5" thickBot="1">
      <c r="A7" s="155"/>
      <c r="B7" s="157"/>
      <c r="C7" s="159"/>
      <c r="D7" s="161"/>
      <c r="E7" s="200"/>
      <c r="F7" s="161"/>
      <c r="G7" s="193"/>
      <c r="H7" s="181"/>
    </row>
    <row r="8" spans="1:8" ht="12.75" customHeight="1">
      <c r="A8" s="162">
        <v>1</v>
      </c>
      <c r="B8" s="163">
        <f>пр.хода!H8</f>
        <v>8</v>
      </c>
      <c r="C8" s="148" t="str">
        <f>VLOOKUP(B8,пр.взв.!B7:H38,2,FALSE)</f>
        <v>АЛЕКСЕЕВА Ирина Вячеславовна</v>
      </c>
      <c r="D8" s="164" t="str">
        <f>VLOOKUP(B8,пр.взв.!B7:H131,3,FALSE)</f>
        <v>27.06.1990, МС</v>
      </c>
      <c r="E8" s="195" t="str">
        <f>VLOOKUP(B8,пр.взв.!B7:H38,4,FALSE)</f>
        <v>ПФО</v>
      </c>
      <c r="F8" s="197" t="str">
        <f>VLOOKUP(B8,пр.взв.!B7:H38,5,FALSE)</f>
        <v>Нижегородская обл., г. Дзержинск</v>
      </c>
      <c r="G8" s="194" t="str">
        <f>VLOOKUP(B8,пр.взв.!B7:H38,6,FALSE)</f>
        <v>-</v>
      </c>
      <c r="H8" s="182" t="str">
        <f>VLOOKUP(B8,пр.взв.!B7:H133,7,FALSE)</f>
        <v>Редькин АМ, Береснев СН, Мингазов СЭ</v>
      </c>
    </row>
    <row r="9" spans="1:8">
      <c r="A9" s="152"/>
      <c r="B9" s="153"/>
      <c r="C9" s="149"/>
      <c r="D9" s="164"/>
      <c r="E9" s="196"/>
      <c r="F9" s="198"/>
      <c r="G9" s="194"/>
      <c r="H9" s="182"/>
    </row>
    <row r="10" spans="1:8" ht="12.75" customHeight="1">
      <c r="A10" s="152">
        <v>2</v>
      </c>
      <c r="B10" s="153">
        <f>пр.хода!H20</f>
        <v>13</v>
      </c>
      <c r="C10" s="148" t="str">
        <f>VLOOKUP(B10,пр.взв.!B1:H40,2,FALSE)</f>
        <v>ВОЛКОВА Олеся Константиновна</v>
      </c>
      <c r="D10" s="150" t="str">
        <f>VLOOKUP(B10,пр.взв.!B1:H133,3,FALSE)</f>
        <v>10.12.1985, МС</v>
      </c>
      <c r="E10" s="167" t="str">
        <f>VLOOKUP(B10,пр.взв.!B1:H40,4,FALSE)</f>
        <v>ЦФО</v>
      </c>
      <c r="F10" s="169" t="str">
        <f>VLOOKUP(B10,пр.взв.!B1:H40,5,FALSE)</f>
        <v>Рязанская обл., г. Рязань</v>
      </c>
      <c r="G10" s="170" t="str">
        <f>VLOOKUP(B10,пр.взв.!B1:H40,6,FALSE)</f>
        <v>-</v>
      </c>
      <c r="H10" s="183" t="str">
        <f>VLOOKUP(B10,пр.взв.!B1:H135,7,FALSE)</f>
        <v>Жуков С, Волков А.</v>
      </c>
    </row>
    <row r="11" spans="1:8">
      <c r="A11" s="152"/>
      <c r="B11" s="153"/>
      <c r="C11" s="149"/>
      <c r="D11" s="151"/>
      <c r="E11" s="168"/>
      <c r="F11" s="169"/>
      <c r="G11" s="171"/>
      <c r="H11" s="184"/>
    </row>
    <row r="12" spans="1:8" ht="12.75" customHeight="1">
      <c r="A12" s="152">
        <v>3</v>
      </c>
      <c r="B12" s="153">
        <f>пр.хода!E32</f>
        <v>1</v>
      </c>
      <c r="C12" s="165" t="str">
        <f>VLOOKUP(B12,пр.взв.!B1:H42,2,FALSE)</f>
        <v>ЖИЖИНА Анна Владимировна</v>
      </c>
      <c r="D12" s="150" t="str">
        <f>VLOOKUP(B12,пр.взв.!B1:H135,3,FALSE)</f>
        <v>28.09.1993, МС</v>
      </c>
      <c r="E12" s="167" t="str">
        <f>VLOOKUP(B12,пр.взв.!B1:H42,4,FALSE)</f>
        <v>ЦФО</v>
      </c>
      <c r="F12" s="169" t="str">
        <f>VLOOKUP(B12,пр.взв.!B1:H42,5,FALSE)</f>
        <v>Брянская обл., г. Брянск, Д</v>
      </c>
      <c r="G12" s="170" t="str">
        <f>VLOOKUP(B12,пр.взв.!B1:H42,6,FALSE)</f>
        <v>-</v>
      </c>
      <c r="H12" s="183" t="str">
        <f>VLOOKUP(B12,пр.взв.!B1:H137,7,FALSE)</f>
        <v>Терешок АА, Терешок АА</v>
      </c>
    </row>
    <row r="13" spans="1:8">
      <c r="A13" s="152"/>
      <c r="B13" s="153"/>
      <c r="C13" s="149"/>
      <c r="D13" s="151"/>
      <c r="E13" s="168"/>
      <c r="F13" s="169"/>
      <c r="G13" s="171"/>
      <c r="H13" s="184"/>
    </row>
    <row r="14" spans="1:8" ht="12.75" customHeight="1">
      <c r="A14" s="152" t="s">
        <v>53</v>
      </c>
      <c r="B14" s="153">
        <f>пр.хода!Q32</f>
        <v>7</v>
      </c>
      <c r="C14" s="148" t="str">
        <f>VLOOKUP(B14,пр.взв.!B1:H44,2,FALSE)</f>
        <v>АМБАРЦУМЯН Галина Самсоновна</v>
      </c>
      <c r="D14" s="150" t="str">
        <f>VLOOKUP(B14,пр.взв.!B1:H137,3,FALSE)</f>
        <v>11.03.1991, МСМК</v>
      </c>
      <c r="E14" s="167" t="str">
        <f>VLOOKUP(B14,пр.взв.!B1:H44,4,FALSE)</f>
        <v>Мос</v>
      </c>
      <c r="F14" s="169" t="str">
        <f>VLOOKUP(B14,пр.взв.!B1:H44,5,FALSE)</f>
        <v>Москва, СШОР № 28</v>
      </c>
      <c r="G14" s="170" t="str">
        <f>VLOOKUP(B14,пр.взв.!B1:H44,6,FALSE)</f>
        <v>-</v>
      </c>
      <c r="H14" s="183" t="str">
        <f>VLOOKUP(B14,пр.взв.!B1:H139,7,FALSE)</f>
        <v>Мартынов МГ, Назаренко ОЕ, Мкртычян СЛ</v>
      </c>
    </row>
    <row r="15" spans="1:8">
      <c r="A15" s="152"/>
      <c r="B15" s="153"/>
      <c r="C15" s="149"/>
      <c r="D15" s="151"/>
      <c r="E15" s="168"/>
      <c r="F15" s="169"/>
      <c r="G15" s="171"/>
      <c r="H15" s="184"/>
    </row>
    <row r="16" spans="1:8" ht="12.75" customHeight="1">
      <c r="A16" s="152">
        <v>5</v>
      </c>
      <c r="B16" s="153">
        <v>10</v>
      </c>
      <c r="C16" s="148" t="str">
        <f>VLOOKUP(B16,пр.взв.!B1:H46,2,FALSE)</f>
        <v>КОВЫЛИНА Екатерина Александровна</v>
      </c>
      <c r="D16" s="150" t="str">
        <f>VLOOKUP(B16,пр.взв.!B1:H139,3,FALSE)</f>
        <v>09.03.1991, МС</v>
      </c>
      <c r="E16" s="167" t="str">
        <f>VLOOKUP(B16,пр.взв.!B1:H46,4,FALSE)</f>
        <v>Мос</v>
      </c>
      <c r="F16" s="169" t="str">
        <f>VLOOKUP(B16,пр.взв.!B1:H46,5,FALSE)</f>
        <v>Москва, СШОР № 9</v>
      </c>
      <c r="G16" s="170" t="str">
        <f>VLOOKUP(B16,пр.взв.!B1:H46,6,FALSE)</f>
        <v>-</v>
      </c>
      <c r="H16" s="183" t="str">
        <f>VLOOKUP(B16,пр.взв.!B1:H141,7,FALSE)</f>
        <v>Коржавин НВ, Шмаков ОВ</v>
      </c>
    </row>
    <row r="17" spans="1:8">
      <c r="A17" s="152"/>
      <c r="B17" s="153"/>
      <c r="C17" s="149"/>
      <c r="D17" s="151"/>
      <c r="E17" s="168"/>
      <c r="F17" s="169"/>
      <c r="G17" s="171"/>
      <c r="H17" s="184"/>
    </row>
    <row r="18" spans="1:8" ht="12.75" customHeight="1">
      <c r="A18" s="152" t="s">
        <v>54</v>
      </c>
      <c r="B18" s="153">
        <v>12</v>
      </c>
      <c r="C18" s="148" t="str">
        <f>VLOOKUP(B18,пр.взв.!B1:H48,2,FALSE)</f>
        <v>БУРОВА Анастасия Павловна</v>
      </c>
      <c r="D18" s="150" t="str">
        <f>VLOOKUP(B18,пр.взв.!B1:H141,3,FALSE)</f>
        <v>15.06.1992, КМС</v>
      </c>
      <c r="E18" s="167" t="str">
        <f>VLOOKUP(B18,пр.взв.!B1:H48,4,FALSE)</f>
        <v>ПФО</v>
      </c>
      <c r="F18" s="169" t="str">
        <f>VLOOKUP(B18,пр.взв.!B1:H48,5,FALSE)</f>
        <v>Нижегородская обл., г. Дзержинск</v>
      </c>
      <c r="G18" s="170" t="str">
        <f>VLOOKUP(B18,пр.взв.!B1:H48,6,FALSE)</f>
        <v>-</v>
      </c>
      <c r="H18" s="183" t="str">
        <f>VLOOKUP(B18,пр.взв.!B1:H143,7,FALSE)</f>
        <v>Косов А.А.</v>
      </c>
    </row>
    <row r="19" spans="1:8">
      <c r="A19" s="152"/>
      <c r="B19" s="153"/>
      <c r="C19" s="149"/>
      <c r="D19" s="151"/>
      <c r="E19" s="168"/>
      <c r="F19" s="169"/>
      <c r="G19" s="171"/>
      <c r="H19" s="184"/>
    </row>
    <row r="20" spans="1:8" ht="12.75" customHeight="1">
      <c r="A20" s="166" t="s">
        <v>50</v>
      </c>
      <c r="B20" s="153">
        <v>3</v>
      </c>
      <c r="C20" s="148" t="str">
        <f>VLOOKUP(B20,пр.взв.!B1:H50,2,FALSE)</f>
        <v>СВЕКРОВКИНА Екатерина Алексеевна</v>
      </c>
      <c r="D20" s="150" t="str">
        <f>VLOOKUP(B20,пр.взв.!B1:H143,3,FALSE)</f>
        <v>12.03.1993, МС</v>
      </c>
      <c r="E20" s="167" t="str">
        <f>VLOOKUP(B20,пр.взв.!B1:H50,4,FALSE)</f>
        <v>ЦФО</v>
      </c>
      <c r="F20" s="169" t="str">
        <f>VLOOKUP(B20,пр.взв.!B1:H50,5,FALSE)</f>
        <v>Владимирская обл., г. Александров</v>
      </c>
      <c r="G20" s="170" t="str">
        <f>VLOOKUP(B20,пр.взв.!B1:H50,6,FALSE)</f>
        <v>-</v>
      </c>
      <c r="H20" s="183" t="str">
        <f>VLOOKUP(B20,пр.взв.!B1:H145,7,FALSE)</f>
        <v>Тугорев АМ</v>
      </c>
    </row>
    <row r="21" spans="1:8">
      <c r="A21" s="166"/>
      <c r="B21" s="153"/>
      <c r="C21" s="149"/>
      <c r="D21" s="151"/>
      <c r="E21" s="168"/>
      <c r="F21" s="169"/>
      <c r="G21" s="171"/>
      <c r="H21" s="184"/>
    </row>
    <row r="22" spans="1:8" ht="12.75" customHeight="1">
      <c r="A22" s="166" t="s">
        <v>50</v>
      </c>
      <c r="B22" s="153">
        <v>6</v>
      </c>
      <c r="C22" s="148" t="str">
        <f>VLOOKUP(B22,пр.взв.!B2:H52,2,FALSE)</f>
        <v>РУЛЁВА Оксана Викторовна</v>
      </c>
      <c r="D22" s="150" t="str">
        <f>VLOOKUP(B22,пр.взв.!B2:H145,3,FALSE)</f>
        <v>29.03.1995, КМС</v>
      </c>
      <c r="E22" s="167" t="str">
        <f>VLOOKUP(B22,пр.взв.!B2:H52,4,FALSE)</f>
        <v>УрФО</v>
      </c>
      <c r="F22" s="169" t="str">
        <f>VLOOKUP(B22,пр.взв.!B2:H52,5,FALSE)</f>
        <v>Свердловская обл., г. Сысерть, МО</v>
      </c>
      <c r="G22" s="170" t="str">
        <f>VLOOKUP(B22,пр.взв.!B2:H52,6,FALSE)</f>
        <v>-</v>
      </c>
      <c r="H22" s="183" t="str">
        <f>VLOOKUP(B22,пр.взв.!B2:H147,7,FALSE)</f>
        <v>Демидов ИВ</v>
      </c>
    </row>
    <row r="23" spans="1:8">
      <c r="A23" s="166"/>
      <c r="B23" s="153"/>
      <c r="C23" s="149"/>
      <c r="D23" s="151"/>
      <c r="E23" s="168"/>
      <c r="F23" s="169"/>
      <c r="G23" s="171"/>
      <c r="H23" s="184"/>
    </row>
    <row r="24" spans="1:8" ht="12.75" customHeight="1">
      <c r="A24" s="166" t="s">
        <v>123</v>
      </c>
      <c r="B24" s="153">
        <v>5</v>
      </c>
      <c r="C24" s="148" t="str">
        <f>VLOOKUP(B24,пр.взв.!B2:H54,2,FALSE)</f>
        <v>ЛЕВЧЕНКО Нина Александровна</v>
      </c>
      <c r="D24" s="150" t="str">
        <f>VLOOKUP(B24,пр.взв.!B2:H147,3,FALSE)</f>
        <v>24.02.1994, МС</v>
      </c>
      <c r="E24" s="167" t="str">
        <f>VLOOKUP(B24,пр.взв.!B2:H54,4,FALSE)</f>
        <v>ЮФО</v>
      </c>
      <c r="F24" s="169" t="str">
        <f>VLOOKUP(B24,пр.взв.!B2:H54,5,FALSE)</f>
        <v>Краснодарский край, г. Армавир</v>
      </c>
      <c r="G24" s="170" t="str">
        <f>VLOOKUP(B24,пр.взв.!B2:H54,6,FALSE)</f>
        <v>-</v>
      </c>
      <c r="H24" s="183" t="str">
        <f>VLOOKUP(B24,пр.взв.!B2:H149,7,FALSE)</f>
        <v>Бородин ВГ</v>
      </c>
    </row>
    <row r="25" spans="1:8">
      <c r="A25" s="166"/>
      <c r="B25" s="153"/>
      <c r="C25" s="149"/>
      <c r="D25" s="151"/>
      <c r="E25" s="168"/>
      <c r="F25" s="169"/>
      <c r="G25" s="171"/>
      <c r="H25" s="184"/>
    </row>
    <row r="26" spans="1:8" ht="12.75" customHeight="1">
      <c r="A26" s="166" t="s">
        <v>123</v>
      </c>
      <c r="B26" s="153">
        <v>2</v>
      </c>
      <c r="C26" s="148" t="str">
        <f>VLOOKUP(B26,пр.взв.!B2:H56,2,FALSE)</f>
        <v>КАЗУРИНА Виктория Денисовна</v>
      </c>
      <c r="D26" s="150" t="str">
        <f>VLOOKUP(B26,пр.взв.!B2:H149,3,FALSE)</f>
        <v>27.04.1992, МС</v>
      </c>
      <c r="E26" s="167" t="str">
        <f>VLOOKUP(B26,пр.взв.!B2:H56,4,FALSE)</f>
        <v>ЦФО</v>
      </c>
      <c r="F26" s="169" t="str">
        <f>VLOOKUP(B26,пр.взв.!B2:H56,5,FALSE)</f>
        <v>Смоленская обл., г. Смоленск, Д</v>
      </c>
      <c r="G26" s="170" t="str">
        <f>VLOOKUP(B26,пр.взв.!B2:H56,6,FALSE)</f>
        <v>-</v>
      </c>
      <c r="H26" s="183" t="str">
        <f>VLOOKUP(B26,пр.взв.!B2:H151,7,FALSE)</f>
        <v>Федяев ВА, Мальцев АВ</v>
      </c>
    </row>
    <row r="27" spans="1:8">
      <c r="A27" s="166"/>
      <c r="B27" s="153"/>
      <c r="C27" s="149"/>
      <c r="D27" s="151"/>
      <c r="E27" s="168"/>
      <c r="F27" s="169"/>
      <c r="G27" s="171"/>
      <c r="H27" s="184"/>
    </row>
    <row r="28" spans="1:8" ht="12.75" customHeight="1">
      <c r="A28" s="166" t="s">
        <v>121</v>
      </c>
      <c r="B28" s="153">
        <v>9</v>
      </c>
      <c r="C28" s="148" t="str">
        <f>VLOOKUP(B28,пр.взв.!B2:H58,2,FALSE)</f>
        <v>МАТЕВОСЯН Гаянэ Гамлетовна</v>
      </c>
      <c r="D28" s="150" t="str">
        <f>VLOOKUP(B28,пр.взв.!B2:H151,3,FALSE)</f>
        <v>15.04.1991, МС</v>
      </c>
      <c r="E28" s="167" t="str">
        <f>VLOOKUP(B28,пр.взв.!B2:H58,4,FALSE)</f>
        <v>Мос</v>
      </c>
      <c r="F28" s="169" t="str">
        <f>VLOOKUP(B28,пр.взв.!B2:H58,5,FALSE)</f>
        <v>Москва, СШОР № 9</v>
      </c>
      <c r="G28" s="170" t="str">
        <f>VLOOKUP(B28,пр.взв.!B2:H58,6,FALSE)</f>
        <v>-</v>
      </c>
      <c r="H28" s="183" t="str">
        <f>VLOOKUP(B28,пр.взв.!B2:H153,7,FALSE)</f>
        <v>Дугаева НС, Шмаков ОВ</v>
      </c>
    </row>
    <row r="29" spans="1:8">
      <c r="A29" s="166"/>
      <c r="B29" s="153"/>
      <c r="C29" s="149"/>
      <c r="D29" s="151"/>
      <c r="E29" s="168"/>
      <c r="F29" s="169"/>
      <c r="G29" s="171"/>
      <c r="H29" s="184"/>
    </row>
    <row r="30" spans="1:8">
      <c r="A30" s="166" t="s">
        <v>121</v>
      </c>
      <c r="B30" s="153">
        <v>11</v>
      </c>
      <c r="C30" s="148" t="str">
        <f>VLOOKUP(B30,пр.взв.!B2:H60,2,FALSE)</f>
        <v>КИРЕЕВА Таисия Владимировна</v>
      </c>
      <c r="D30" s="150" t="str">
        <f>VLOOKUP(B30,пр.взв.!B2:H153,3,FALSE)</f>
        <v>13.12.1990, МС</v>
      </c>
      <c r="E30" s="167" t="str">
        <f>VLOOKUP(B30,пр.взв.!B2:H60,4,FALSE)</f>
        <v>ПФО</v>
      </c>
      <c r="F30" s="169" t="str">
        <f>VLOOKUP(B30,пр.взв.!B2:H60,5,FALSE)</f>
        <v>Нижегородская обл., г. Дзержинск</v>
      </c>
      <c r="G30" s="170" t="str">
        <f>VLOOKUP(B30,пр.взв.!B2:H60,6,FALSE)</f>
        <v>-</v>
      </c>
      <c r="H30" s="183" t="str">
        <f>VLOOKUP(B30,пр.взв.!B2:H155,7,FALSE)</f>
        <v>Редькин АМ, Береснев СН, Мингазов СЭ</v>
      </c>
    </row>
    <row r="31" spans="1:8">
      <c r="A31" s="166"/>
      <c r="B31" s="153"/>
      <c r="C31" s="149"/>
      <c r="D31" s="151"/>
      <c r="E31" s="168"/>
      <c r="F31" s="169"/>
      <c r="G31" s="171"/>
      <c r="H31" s="184"/>
    </row>
    <row r="32" spans="1:8">
      <c r="A32" s="166" t="s">
        <v>121</v>
      </c>
      <c r="B32" s="153">
        <v>14</v>
      </c>
      <c r="C32" s="148" t="str">
        <f>VLOOKUP(B32,пр.взв.!B3:H62,2,FALSE)</f>
        <v>МИРОНОВА Ирина Сергеевна</v>
      </c>
      <c r="D32" s="150" t="str">
        <f>VLOOKUP(B32,пр.взв.!B3:H155,3,FALSE)</f>
        <v>17.10.1990, МС</v>
      </c>
      <c r="E32" s="167" t="str">
        <f>VLOOKUP(B32,пр.взв.!B3:H62,4,FALSE)</f>
        <v>Мос</v>
      </c>
      <c r="F32" s="169" t="str">
        <f>VLOOKUP(B32,пр.взв.!B3:H62,5,FALSE)</f>
        <v>Москва, "Самбо-70"</v>
      </c>
      <c r="G32" s="170" t="str">
        <f>VLOOKUP(B32,пр.взв.!B3:H62,6,FALSE)</f>
        <v>-</v>
      </c>
      <c r="H32" s="183" t="str">
        <f>VLOOKUP(B32,пр.взв.!B3:H157,7,FALSE)</f>
        <v>Дроков АН, Коробейников МЮ, Тухфатуллин ИШ</v>
      </c>
    </row>
    <row r="33" spans="1:8">
      <c r="A33" s="166"/>
      <c r="B33" s="153"/>
      <c r="C33" s="149"/>
      <c r="D33" s="151"/>
      <c r="E33" s="168"/>
      <c r="F33" s="169"/>
      <c r="G33" s="171"/>
      <c r="H33" s="184"/>
    </row>
    <row r="34" spans="1:8">
      <c r="A34" s="166" t="s">
        <v>121</v>
      </c>
      <c r="B34" s="153">
        <v>4</v>
      </c>
      <c r="C34" s="148" t="str">
        <f>VLOOKUP(B34,пр.взв.!B3:H64,2,FALSE)</f>
        <v>ФОМИНА Илона Сергеевна</v>
      </c>
      <c r="D34" s="150" t="str">
        <f>VLOOKUP(B34,пр.взв.!B3:H157,3,FALSE)</f>
        <v>24.04.1993, МС</v>
      </c>
      <c r="E34" s="167" t="str">
        <f>VLOOKUP(B34,пр.взв.!B3:H64,4,FALSE)</f>
        <v>Мос</v>
      </c>
      <c r="F34" s="169" t="str">
        <f>VLOOKUP(B34,пр.взв.!B3:H64,5,FALSE)</f>
        <v>Москва, СШОР № 9</v>
      </c>
      <c r="G34" s="170" t="str">
        <f>VLOOKUP(B34,пр.взв.!B3:H64,6,FALSE)</f>
        <v>-</v>
      </c>
      <c r="H34" s="183" t="str">
        <f>VLOOKUP(B34,пр.взв.!B3:H159,7,FALSE)</f>
        <v>Шмаков ОВ, Коржавин НВ</v>
      </c>
    </row>
    <row r="35" spans="1:8" ht="13.5" thickBot="1">
      <c r="A35" s="172"/>
      <c r="B35" s="153"/>
      <c r="C35" s="149"/>
      <c r="D35" s="151"/>
      <c r="E35" s="168"/>
      <c r="F35" s="169"/>
      <c r="G35" s="171"/>
      <c r="H35" s="184"/>
    </row>
    <row r="36" spans="1:8" hidden="1">
      <c r="A36" s="176">
        <v>15</v>
      </c>
      <c r="B36" s="153"/>
      <c r="C36" s="148" t="e">
        <f>VLOOKUP(B36,пр.взв.!B3:H66,2,FALSE)</f>
        <v>#N/A</v>
      </c>
      <c r="D36" s="150" t="e">
        <f>VLOOKUP(B36,пр.взв.!B3:H159,3,FALSE)</f>
        <v>#N/A</v>
      </c>
      <c r="E36" s="167" t="e">
        <f>VLOOKUP(B36,пр.взв.!B3:H66,4,FALSE)</f>
        <v>#N/A</v>
      </c>
      <c r="F36" s="169" t="e">
        <f>VLOOKUP(B36,пр.взв.!B3:H66,5,FALSE)</f>
        <v>#N/A</v>
      </c>
      <c r="G36" s="170" t="e">
        <f>VLOOKUP(B36,пр.взв.!B3:H66,6,FALSE)</f>
        <v>#N/A</v>
      </c>
      <c r="H36" s="183" t="e">
        <f>VLOOKUP(B36,пр.взв.!B3:H161,7,FALSE)</f>
        <v>#N/A</v>
      </c>
    </row>
    <row r="37" spans="1:8" hidden="1">
      <c r="A37" s="166"/>
      <c r="B37" s="153"/>
      <c r="C37" s="149"/>
      <c r="D37" s="151"/>
      <c r="E37" s="168"/>
      <c r="F37" s="169"/>
      <c r="G37" s="171"/>
      <c r="H37" s="184"/>
    </row>
    <row r="38" spans="1:8" hidden="1">
      <c r="A38" s="166">
        <v>16</v>
      </c>
      <c r="B38" s="153"/>
      <c r="C38" s="148" t="e">
        <f>VLOOKUP(B38,пр.взв.!B3:H68,2,FALSE)</f>
        <v>#N/A</v>
      </c>
      <c r="D38" s="150" t="e">
        <f>VLOOKUP(B38,пр.взв.!B3:H161,3,FALSE)</f>
        <v>#N/A</v>
      </c>
      <c r="E38" s="167" t="e">
        <f>VLOOKUP(B38,пр.взв.!B3:H68,4,FALSE)</f>
        <v>#N/A</v>
      </c>
      <c r="F38" s="169" t="e">
        <f>VLOOKUP(B38,пр.взв.!B3:H68,5,FALSE)</f>
        <v>#N/A</v>
      </c>
      <c r="G38" s="170" t="e">
        <f>VLOOKUP(B38,пр.взв.!B3:H68,6,FALSE)</f>
        <v>#N/A</v>
      </c>
      <c r="H38" s="183" t="e">
        <f>VLOOKUP(B38,пр.взв.!B3:H163,7,FALSE)</f>
        <v>#N/A</v>
      </c>
    </row>
    <row r="39" spans="1:8" ht="13.5" hidden="1" thickBot="1">
      <c r="A39" s="172"/>
      <c r="B39" s="173"/>
      <c r="C39" s="174"/>
      <c r="D39" s="175"/>
      <c r="E39" s="178"/>
      <c r="F39" s="179"/>
      <c r="G39" s="177"/>
      <c r="H39" s="201"/>
    </row>
    <row r="42" spans="1:8" ht="15">
      <c r="A42" s="73" t="str">
        <f>HYPERLINK([1]реквизиты!$A$6)</f>
        <v>Гл. судья, судья МК</v>
      </c>
      <c r="B42" s="74"/>
      <c r="C42" s="75"/>
      <c r="D42" s="78"/>
      <c r="E42" s="78"/>
      <c r="F42" s="78"/>
      <c r="G42" s="76" t="str">
        <f>[1]реквизиты!$G$7</f>
        <v>Бабоян Р.М.</v>
      </c>
    </row>
    <row r="43" spans="1:8" ht="15">
      <c r="A43" s="74"/>
      <c r="B43" s="74"/>
      <c r="C43" s="75"/>
      <c r="D43" s="78"/>
      <c r="E43" s="78"/>
      <c r="F43" s="78"/>
      <c r="G43" s="137" t="str">
        <f>[1]реквизиты!$G$8</f>
        <v>/г. Армавир/</v>
      </c>
    </row>
    <row r="44" spans="1:8" ht="15">
      <c r="A44" s="74"/>
      <c r="B44" s="74"/>
      <c r="C44" s="75"/>
      <c r="D44" s="78"/>
      <c r="E44" s="78"/>
      <c r="F44" s="78"/>
      <c r="G44" s="78"/>
    </row>
    <row r="45" spans="1:8" ht="15">
      <c r="A45" s="73" t="str">
        <f>HYPERLINK([1]реквизиты!$A$8)</f>
        <v>Гл. секретарь, судья ВК</v>
      </c>
      <c r="B45" s="74"/>
      <c r="C45" s="75"/>
      <c r="D45" s="78"/>
      <c r="E45" s="78"/>
      <c r="F45" s="78"/>
      <c r="G45" s="138" t="str">
        <f>[1]реквизиты!$G$9</f>
        <v>Дроков А.Н.</v>
      </c>
    </row>
    <row r="46" spans="1:8" ht="15">
      <c r="A46" s="74"/>
      <c r="B46" s="74"/>
      <c r="C46" s="74"/>
      <c r="D46" s="78"/>
      <c r="E46" s="78"/>
      <c r="F46" s="78"/>
      <c r="G46" s="137" t="str">
        <f>[1]реквизиты!$G$10</f>
        <v>/г. Москва/</v>
      </c>
      <c r="H46" s="5"/>
    </row>
    <row r="47" spans="1:8">
      <c r="D47" s="4"/>
      <c r="E47" s="4"/>
      <c r="F47" s="4"/>
      <c r="G47" s="4"/>
    </row>
    <row r="48" spans="1:8">
      <c r="D48" s="4"/>
      <c r="E48" s="4"/>
      <c r="F48" s="4"/>
      <c r="G48" s="4"/>
    </row>
    <row r="49" spans="4:7">
      <c r="D49" s="4"/>
      <c r="E49" s="4"/>
      <c r="F49" s="4"/>
      <c r="G49" s="4"/>
    </row>
    <row r="50" spans="4:7">
      <c r="D50" s="4"/>
      <c r="E50" s="4"/>
      <c r="F50" s="4"/>
      <c r="G50" s="4"/>
    </row>
    <row r="51" spans="4:7">
      <c r="D51" s="4"/>
      <c r="E51" s="4"/>
      <c r="F51" s="4"/>
      <c r="G51" s="4"/>
    </row>
    <row r="52" spans="4:7">
      <c r="D52" s="4"/>
      <c r="E52" s="4"/>
      <c r="F52" s="4"/>
      <c r="G52" s="4"/>
    </row>
    <row r="53" spans="4:7">
      <c r="D53" s="4"/>
      <c r="E53" s="4"/>
      <c r="F53" s="4"/>
      <c r="G53" s="4"/>
    </row>
    <row r="54" spans="4:7">
      <c r="D54" s="4"/>
      <c r="E54" s="4"/>
      <c r="F54" s="4"/>
      <c r="G54" s="4"/>
    </row>
    <row r="55" spans="4:7">
      <c r="D55" s="4"/>
      <c r="E55" s="4"/>
      <c r="F55" s="4"/>
      <c r="G55" s="4"/>
    </row>
    <row r="56" spans="4:7">
      <c r="D56" s="4"/>
      <c r="E56" s="4"/>
      <c r="F56" s="4"/>
      <c r="G56" s="4"/>
    </row>
  </sheetData>
  <mergeCells count="140">
    <mergeCell ref="H28:H29"/>
    <mergeCell ref="H30:H31"/>
    <mergeCell ref="H32:H33"/>
    <mergeCell ref="H34:H35"/>
    <mergeCell ref="H36:H37"/>
    <mergeCell ref="H38:H39"/>
    <mergeCell ref="H14:H15"/>
    <mergeCell ref="H16:H17"/>
    <mergeCell ref="H18:H19"/>
    <mergeCell ref="H20:H21"/>
    <mergeCell ref="H24:H25"/>
    <mergeCell ref="H26:H27"/>
    <mergeCell ref="H6:H7"/>
    <mergeCell ref="H8:H9"/>
    <mergeCell ref="H10:H11"/>
    <mergeCell ref="H12:H13"/>
    <mergeCell ref="H22:H23"/>
    <mergeCell ref="A1:H1"/>
    <mergeCell ref="A2:H2"/>
    <mergeCell ref="A3:H3"/>
    <mergeCell ref="A4:H4"/>
    <mergeCell ref="D5:F5"/>
    <mergeCell ref="G6:G7"/>
    <mergeCell ref="G8:G9"/>
    <mergeCell ref="G10:G11"/>
    <mergeCell ref="E8:E9"/>
    <mergeCell ref="F8:F9"/>
    <mergeCell ref="E10:E11"/>
    <mergeCell ref="F10:F11"/>
    <mergeCell ref="E6:F7"/>
    <mergeCell ref="G12:G13"/>
    <mergeCell ref="G14:G15"/>
    <mergeCell ref="E14:E15"/>
    <mergeCell ref="F14:F15"/>
    <mergeCell ref="E12:E13"/>
    <mergeCell ref="F12:F13"/>
    <mergeCell ref="G36:G37"/>
    <mergeCell ref="G38:G39"/>
    <mergeCell ref="G28:G29"/>
    <mergeCell ref="G30:G31"/>
    <mergeCell ref="G32:G33"/>
    <mergeCell ref="G34:G35"/>
    <mergeCell ref="E38:E39"/>
    <mergeCell ref="F38:F39"/>
    <mergeCell ref="E34:E35"/>
    <mergeCell ref="F34:F35"/>
    <mergeCell ref="E36:E37"/>
    <mergeCell ref="F36:F37"/>
    <mergeCell ref="A38:A39"/>
    <mergeCell ref="B38:B39"/>
    <mergeCell ref="C38:C39"/>
    <mergeCell ref="D38:D39"/>
    <mergeCell ref="A36:A37"/>
    <mergeCell ref="B36:B37"/>
    <mergeCell ref="C36:C37"/>
    <mergeCell ref="D36:D37"/>
    <mergeCell ref="A34:A35"/>
    <mergeCell ref="B34:B35"/>
    <mergeCell ref="C34:C35"/>
    <mergeCell ref="D34:D35"/>
    <mergeCell ref="G16:G17"/>
    <mergeCell ref="G18:G19"/>
    <mergeCell ref="G20:G21"/>
    <mergeCell ref="G22:G23"/>
    <mergeCell ref="G24:G25"/>
    <mergeCell ref="G26:G27"/>
    <mergeCell ref="A30:A31"/>
    <mergeCell ref="B30:B31"/>
    <mergeCell ref="C30:C31"/>
    <mergeCell ref="D30:D31"/>
    <mergeCell ref="E22:E23"/>
    <mergeCell ref="F22:F23"/>
    <mergeCell ref="F24:F25"/>
    <mergeCell ref="B24:B25"/>
    <mergeCell ref="C24:C25"/>
    <mergeCell ref="D24:D25"/>
    <mergeCell ref="E24:E25"/>
    <mergeCell ref="A22:A23"/>
    <mergeCell ref="B22:B23"/>
    <mergeCell ref="C22:C23"/>
    <mergeCell ref="D22:D23"/>
    <mergeCell ref="A24:A25"/>
    <mergeCell ref="A18:A19"/>
    <mergeCell ref="B18:B19"/>
    <mergeCell ref="A32:A33"/>
    <mergeCell ref="B32:B33"/>
    <mergeCell ref="C32:C33"/>
    <mergeCell ref="D32:D33"/>
    <mergeCell ref="E32:E33"/>
    <mergeCell ref="F32:F33"/>
    <mergeCell ref="F28:F29"/>
    <mergeCell ref="F26:F27"/>
    <mergeCell ref="E30:E31"/>
    <mergeCell ref="F30:F31"/>
    <mergeCell ref="A26:A27"/>
    <mergeCell ref="B26:B27"/>
    <mergeCell ref="C26:C27"/>
    <mergeCell ref="E28:E29"/>
    <mergeCell ref="E26:E27"/>
    <mergeCell ref="D26:D27"/>
    <mergeCell ref="A28:A29"/>
    <mergeCell ref="B28:B29"/>
    <mergeCell ref="C28:C29"/>
    <mergeCell ref="D28:D29"/>
    <mergeCell ref="A20:A21"/>
    <mergeCell ref="B20:B21"/>
    <mergeCell ref="C20:C21"/>
    <mergeCell ref="D20:D21"/>
    <mergeCell ref="C18:C19"/>
    <mergeCell ref="D18:D19"/>
    <mergeCell ref="E16:E17"/>
    <mergeCell ref="F16:F17"/>
    <mergeCell ref="E18:E19"/>
    <mergeCell ref="F18:F19"/>
    <mergeCell ref="E20:E21"/>
    <mergeCell ref="F20:F21"/>
    <mergeCell ref="A14:A15"/>
    <mergeCell ref="B14:B15"/>
    <mergeCell ref="C14:C15"/>
    <mergeCell ref="D14:D15"/>
    <mergeCell ref="A16:A17"/>
    <mergeCell ref="B16:B17"/>
    <mergeCell ref="C16:C17"/>
    <mergeCell ref="D16:D17"/>
    <mergeCell ref="C12:C13"/>
    <mergeCell ref="D12:D13"/>
    <mergeCell ref="C10:C11"/>
    <mergeCell ref="D10:D11"/>
    <mergeCell ref="A10:A11"/>
    <mergeCell ref="B10:B11"/>
    <mergeCell ref="A12:A13"/>
    <mergeCell ref="B12:B13"/>
    <mergeCell ref="A6:A7"/>
    <mergeCell ref="B6:B7"/>
    <mergeCell ref="C6:C7"/>
    <mergeCell ref="D6:D7"/>
    <mergeCell ref="A8:A9"/>
    <mergeCell ref="B8:B9"/>
    <mergeCell ref="C8:C9"/>
    <mergeCell ref="D8:D9"/>
  </mergeCells>
  <phoneticPr fontId="0" type="noConversion"/>
  <printOptions horizontalCentered="1"/>
  <pageMargins left="0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I44"/>
  <sheetViews>
    <sheetView topLeftCell="A8" workbookViewId="0">
      <selection activeCell="A15" sqref="A15:I28"/>
    </sheetView>
  </sheetViews>
  <sheetFormatPr defaultRowHeight="12.75"/>
  <cols>
    <col min="1" max="1" width="5.28515625" customWidth="1"/>
    <col min="2" max="2" width="5.85546875" customWidth="1"/>
    <col min="3" max="3" width="23.140625" customWidth="1"/>
    <col min="5" max="5" width="7.85546875" customWidth="1"/>
    <col min="6" max="6" width="19.85546875" customWidth="1"/>
  </cols>
  <sheetData>
    <row r="1" spans="1:9" ht="32.450000000000003" customHeight="1">
      <c r="A1" s="218" t="str">
        <f>HYPERLINK([1]реквизиты!$A$2)</f>
        <v>Кубок России по борьбе самбо среди женщин</v>
      </c>
      <c r="B1" s="219"/>
      <c r="C1" s="219"/>
      <c r="D1" s="219"/>
      <c r="E1" s="219"/>
      <c r="F1" s="219"/>
      <c r="G1" s="219"/>
      <c r="H1" s="219"/>
      <c r="I1" s="219"/>
    </row>
    <row r="2" spans="1:9" ht="27" customHeight="1">
      <c r="D2" s="55" t="s">
        <v>11</v>
      </c>
      <c r="E2" s="80" t="str">
        <f>HYPERLINK(пр.взв.!D4)</f>
        <v>в.к. 72 кг.</v>
      </c>
    </row>
    <row r="3" spans="1:9" ht="21.6" customHeight="1">
      <c r="C3" s="56" t="s">
        <v>22</v>
      </c>
    </row>
    <row r="4" spans="1:9" ht="19.899999999999999" customHeight="1">
      <c r="C4" s="57" t="s">
        <v>12</v>
      </c>
    </row>
    <row r="5" spans="1:9" ht="12.75" customHeight="1">
      <c r="A5" s="202" t="s">
        <v>13</v>
      </c>
      <c r="B5" s="202" t="s">
        <v>4</v>
      </c>
      <c r="C5" s="208" t="s">
        <v>5</v>
      </c>
      <c r="D5" s="202" t="s">
        <v>14</v>
      </c>
      <c r="E5" s="204" t="s">
        <v>15</v>
      </c>
      <c r="F5" s="205"/>
      <c r="G5" s="202" t="s">
        <v>16</v>
      </c>
      <c r="H5" s="202" t="s">
        <v>17</v>
      </c>
      <c r="I5" s="202" t="s">
        <v>18</v>
      </c>
    </row>
    <row r="6" spans="1:9">
      <c r="A6" s="203"/>
      <c r="B6" s="203"/>
      <c r="C6" s="203"/>
      <c r="D6" s="203"/>
      <c r="E6" s="206"/>
      <c r="F6" s="207"/>
      <c r="G6" s="203"/>
      <c r="H6" s="203"/>
      <c r="I6" s="203"/>
    </row>
    <row r="7" spans="1:9">
      <c r="A7" s="217"/>
      <c r="B7" s="211">
        <v>1</v>
      </c>
      <c r="C7" s="212" t="str">
        <f>VLOOKUP(B7,пр.взв.!B7:D22,2,FALSE)</f>
        <v>ЖИЖИНА Анна Владимировна</v>
      </c>
      <c r="D7" s="212" t="str">
        <f>VLOOKUP(B7,пр.взв.!B7:F22,3,FALSE)</f>
        <v>28.09.1993, МС</v>
      </c>
      <c r="E7" s="167" t="str">
        <f>VLOOKUP(B7,пр.взв.!B7:F22,4,FALSE)</f>
        <v>ЦФО</v>
      </c>
      <c r="F7" s="215" t="str">
        <f>VLOOKUP(B7,пр.взв.!B7:G22,5,FALSE)</f>
        <v>Брянская обл., г. Брянск, Д</v>
      </c>
      <c r="G7" s="209"/>
      <c r="H7" s="221"/>
      <c r="I7" s="202"/>
    </row>
    <row r="8" spans="1:9">
      <c r="A8" s="217"/>
      <c r="B8" s="202"/>
      <c r="C8" s="213"/>
      <c r="D8" s="213"/>
      <c r="E8" s="196"/>
      <c r="F8" s="220"/>
      <c r="G8" s="209"/>
      <c r="H8" s="221"/>
      <c r="I8" s="202"/>
    </row>
    <row r="9" spans="1:9">
      <c r="A9" s="210"/>
      <c r="B9" s="211">
        <v>10</v>
      </c>
      <c r="C9" s="212" t="str">
        <f>пр.взв.!C25</f>
        <v>КОВЫЛИНА Екатерина Александровна</v>
      </c>
      <c r="D9" s="214" t="str">
        <f>пр.взв.!D25</f>
        <v>09.03.1991, МС</v>
      </c>
      <c r="E9" s="167" t="str">
        <f>пр.взв.!E25</f>
        <v>Мос</v>
      </c>
      <c r="F9" s="215" t="str">
        <f>пр.взв.!F25</f>
        <v>Москва, СШОР № 9</v>
      </c>
      <c r="G9" s="209"/>
      <c r="H9" s="202"/>
      <c r="I9" s="202"/>
    </row>
    <row r="10" spans="1:9">
      <c r="A10" s="210"/>
      <c r="B10" s="202"/>
      <c r="C10" s="213"/>
      <c r="D10" s="213"/>
      <c r="E10" s="168"/>
      <c r="F10" s="216"/>
      <c r="G10" s="209"/>
      <c r="H10" s="202"/>
      <c r="I10" s="202"/>
    </row>
    <row r="11" spans="1:9" ht="29.25" customHeight="1">
      <c r="A11" s="2" t="s">
        <v>19</v>
      </c>
      <c r="B11" s="2"/>
    </row>
    <row r="12" spans="1:9" ht="20.100000000000001" customHeight="1">
      <c r="B12" s="2" t="s">
        <v>0</v>
      </c>
      <c r="C12" s="58"/>
      <c r="D12" s="58"/>
      <c r="E12" s="58"/>
      <c r="F12" s="58"/>
      <c r="G12" s="58"/>
      <c r="H12" s="58"/>
      <c r="I12" s="58"/>
    </row>
    <row r="13" spans="1:9" ht="20.100000000000001" customHeight="1">
      <c r="B13" s="2" t="s">
        <v>1</v>
      </c>
      <c r="C13" s="58"/>
      <c r="D13" s="58"/>
      <c r="E13" s="58"/>
      <c r="F13" s="58"/>
      <c r="G13" s="58"/>
      <c r="H13" s="58"/>
      <c r="I13" s="58"/>
    </row>
    <row r="14" spans="1:9" ht="20.100000000000001" customHeight="1"/>
    <row r="15" spans="1:9" ht="20.100000000000001" customHeight="1">
      <c r="C15" s="72" t="s">
        <v>23</v>
      </c>
    </row>
    <row r="16" spans="1:9" ht="25.15" customHeight="1">
      <c r="C16" s="57" t="s">
        <v>20</v>
      </c>
      <c r="E16" s="80" t="str">
        <f>HYPERLINK(пр.взв.!D4)</f>
        <v>в.к. 72 кг.</v>
      </c>
    </row>
    <row r="17" spans="1:9" ht="12.75" customHeight="1">
      <c r="A17" s="202" t="s">
        <v>13</v>
      </c>
      <c r="B17" s="202" t="s">
        <v>4</v>
      </c>
      <c r="C17" s="208" t="s">
        <v>5</v>
      </c>
      <c r="D17" s="202" t="s">
        <v>14</v>
      </c>
      <c r="E17" s="204" t="s">
        <v>15</v>
      </c>
      <c r="F17" s="205"/>
      <c r="G17" s="202" t="s">
        <v>16</v>
      </c>
      <c r="H17" s="202" t="s">
        <v>17</v>
      </c>
      <c r="I17" s="202" t="s">
        <v>18</v>
      </c>
    </row>
    <row r="18" spans="1:9">
      <c r="A18" s="203"/>
      <c r="B18" s="203"/>
      <c r="C18" s="203"/>
      <c r="D18" s="203"/>
      <c r="E18" s="206"/>
      <c r="F18" s="207"/>
      <c r="G18" s="203"/>
      <c r="H18" s="203"/>
      <c r="I18" s="203"/>
    </row>
    <row r="19" spans="1:9">
      <c r="A19" s="217"/>
      <c r="B19" s="211">
        <v>12</v>
      </c>
      <c r="C19" s="212" t="str">
        <f>VLOOKUP(B19,пр.взв.!B1:D34,2,FALSE)</f>
        <v>БУРОВА Анастасия Павловна</v>
      </c>
      <c r="D19" s="212" t="str">
        <f>VLOOKUP(B19,пр.взв.!B1:F34,3,FALSE)</f>
        <v>15.06.1992, КМС</v>
      </c>
      <c r="E19" s="167" t="str">
        <f>VLOOKUP(B19,пр.взв.!B1:F34,4,FALSE)</f>
        <v>ПФО</v>
      </c>
      <c r="F19" s="215" t="str">
        <f>VLOOKUP(B19,пр.взв.!B1:G34,5,FALSE)</f>
        <v>Нижегородская обл., г. Дзержинск</v>
      </c>
      <c r="G19" s="209"/>
      <c r="H19" s="221"/>
      <c r="I19" s="202"/>
    </row>
    <row r="20" spans="1:9">
      <c r="A20" s="217"/>
      <c r="B20" s="202"/>
      <c r="C20" s="213"/>
      <c r="D20" s="213"/>
      <c r="E20" s="196"/>
      <c r="F20" s="220"/>
      <c r="G20" s="209"/>
      <c r="H20" s="221"/>
      <c r="I20" s="202"/>
    </row>
    <row r="21" spans="1:9">
      <c r="A21" s="210"/>
      <c r="B21" s="211">
        <v>7</v>
      </c>
      <c r="C21" s="212" t="str">
        <f>VLOOKUP(B21,пр.взв.!B1:D36,2,FALSE)</f>
        <v>АМБАРЦУМЯН Галина Самсоновна</v>
      </c>
      <c r="D21" s="212" t="str">
        <f>VLOOKUP(B21,пр.взв.!B1:F36,3,FALSE)</f>
        <v>11.03.1991, МСМК</v>
      </c>
      <c r="E21" s="167" t="str">
        <f>VLOOKUP(B21,пр.взв.!B2:F36,4,FALSE)</f>
        <v>Мос</v>
      </c>
      <c r="F21" s="215" t="str">
        <f>VLOOKUP(B21,пр.взв.!B1:G36,5,FALSE)</f>
        <v>Москва, СШОР № 28</v>
      </c>
      <c r="G21" s="209"/>
      <c r="H21" s="202"/>
      <c r="I21" s="202"/>
    </row>
    <row r="22" spans="1:9">
      <c r="A22" s="210"/>
      <c r="B22" s="202"/>
      <c r="C22" s="213"/>
      <c r="D22" s="213"/>
      <c r="E22" s="168"/>
      <c r="F22" s="216"/>
      <c r="G22" s="209"/>
      <c r="H22" s="202"/>
      <c r="I22" s="202"/>
    </row>
    <row r="23" spans="1:9" ht="29.25" customHeight="1">
      <c r="A23" s="2" t="s">
        <v>19</v>
      </c>
      <c r="B23" s="2"/>
    </row>
    <row r="24" spans="1:9" ht="20.100000000000001" customHeight="1">
      <c r="B24" s="2" t="s">
        <v>0</v>
      </c>
      <c r="C24" s="58"/>
      <c r="D24" s="58"/>
      <c r="E24" s="58"/>
      <c r="F24" s="58"/>
      <c r="G24" s="58"/>
      <c r="H24" s="58"/>
      <c r="I24" s="58"/>
    </row>
    <row r="25" spans="1:9" ht="20.100000000000001" customHeight="1">
      <c r="B25" s="2" t="s">
        <v>1</v>
      </c>
      <c r="C25" s="58"/>
      <c r="D25" s="58"/>
      <c r="E25" s="58"/>
      <c r="F25" s="58"/>
      <c r="G25" s="58"/>
      <c r="H25" s="58"/>
      <c r="I25" s="58"/>
    </row>
    <row r="26" spans="1:9" ht="20.100000000000001" customHeight="1"/>
    <row r="27" spans="1:9" ht="20.100000000000001" customHeight="1"/>
    <row r="28" spans="1:9" ht="20.100000000000001" customHeight="1"/>
    <row r="29" spans="1:9" ht="15.75">
      <c r="C29" s="49" t="s">
        <v>21</v>
      </c>
      <c r="E29" s="80" t="str">
        <f>HYPERLINK(пр.взв.!D4)</f>
        <v>в.к. 72 кг.</v>
      </c>
    </row>
    <row r="30" spans="1:9" ht="12.75" customHeight="1">
      <c r="A30" s="202" t="s">
        <v>13</v>
      </c>
      <c r="B30" s="202" t="s">
        <v>4</v>
      </c>
      <c r="C30" s="208" t="s">
        <v>5</v>
      </c>
      <c r="D30" s="202" t="s">
        <v>14</v>
      </c>
      <c r="E30" s="204" t="s">
        <v>15</v>
      </c>
      <c r="F30" s="205"/>
      <c r="G30" s="202" t="s">
        <v>16</v>
      </c>
      <c r="H30" s="202" t="s">
        <v>17</v>
      </c>
      <c r="I30" s="202" t="s">
        <v>18</v>
      </c>
    </row>
    <row r="31" spans="1:9">
      <c r="A31" s="203"/>
      <c r="B31" s="203"/>
      <c r="C31" s="203"/>
      <c r="D31" s="203"/>
      <c r="E31" s="206"/>
      <c r="F31" s="207"/>
      <c r="G31" s="203"/>
      <c r="H31" s="203"/>
      <c r="I31" s="203"/>
    </row>
    <row r="32" spans="1:9">
      <c r="A32" s="217"/>
      <c r="B32" s="211">
        <v>13</v>
      </c>
      <c r="C32" s="212" t="str">
        <f>VLOOKUP(B32,пр.взв.!B3:D47,2,FALSE)</f>
        <v>ВОЛКОВА Олеся Константиновна</v>
      </c>
      <c r="D32" s="212" t="str">
        <f>VLOOKUP(B32,пр.взв.!B3:F47,3,FALSE)</f>
        <v>10.12.1985, МС</v>
      </c>
      <c r="E32" s="167" t="str">
        <f>VLOOKUP(B32,пр.взв.!B3:F47,4,FALSE)</f>
        <v>ЦФО</v>
      </c>
      <c r="F32" s="215" t="str">
        <f>VLOOKUP(B32,пр.взв.!B3:G47,5,FALSE)</f>
        <v>Рязанская обл., г. Рязань</v>
      </c>
      <c r="G32" s="209"/>
      <c r="H32" s="221"/>
      <c r="I32" s="202"/>
    </row>
    <row r="33" spans="1:9">
      <c r="A33" s="217"/>
      <c r="B33" s="202"/>
      <c r="C33" s="213"/>
      <c r="D33" s="213"/>
      <c r="E33" s="196"/>
      <c r="F33" s="220"/>
      <c r="G33" s="209"/>
      <c r="H33" s="221"/>
      <c r="I33" s="202"/>
    </row>
    <row r="34" spans="1:9">
      <c r="A34" s="210"/>
      <c r="B34" s="211">
        <v>8</v>
      </c>
      <c r="C34" s="212" t="str">
        <f>VLOOKUP(B34,пр.взв.!B3:D49,2,FALSE)</f>
        <v>АЛЕКСЕЕВА Ирина Вячеславовна</v>
      </c>
      <c r="D34" s="212" t="str">
        <f>VLOOKUP(B34,пр.взв.!B3:F49,3,FALSE)</f>
        <v>27.06.1990, МС</v>
      </c>
      <c r="E34" s="167" t="str">
        <f>VLOOKUP(B34,пр.взв.!B3:F49,4,FALSE)</f>
        <v>ПФО</v>
      </c>
      <c r="F34" s="215" t="str">
        <f>VLOOKUP(B34,пр.взв.!B3:G49,5,FALSE)</f>
        <v>Нижегородская обл., г. Дзержинск</v>
      </c>
      <c r="G34" s="209"/>
      <c r="H34" s="202"/>
      <c r="I34" s="202"/>
    </row>
    <row r="35" spans="1:9">
      <c r="A35" s="210"/>
      <c r="B35" s="202"/>
      <c r="C35" s="213"/>
      <c r="D35" s="213"/>
      <c r="E35" s="168"/>
      <c r="F35" s="216"/>
      <c r="G35" s="209"/>
      <c r="H35" s="202"/>
      <c r="I35" s="202"/>
    </row>
    <row r="36" spans="1:9" ht="36" customHeight="1">
      <c r="A36" s="2" t="s">
        <v>19</v>
      </c>
      <c r="B36" s="2"/>
    </row>
    <row r="37" spans="1:9" ht="20.100000000000001" customHeight="1">
      <c r="B37" s="2" t="s">
        <v>0</v>
      </c>
      <c r="C37" s="58"/>
      <c r="D37" s="58"/>
      <c r="E37" s="58"/>
      <c r="F37" s="58"/>
      <c r="G37" s="58"/>
      <c r="H37" s="58"/>
      <c r="I37" s="58"/>
    </row>
    <row r="38" spans="1:9" ht="20.100000000000001" customHeight="1">
      <c r="B38" s="2" t="s">
        <v>1</v>
      </c>
      <c r="C38" s="58"/>
      <c r="D38" s="58"/>
      <c r="E38" s="58"/>
      <c r="F38" s="58"/>
      <c r="G38" s="58"/>
      <c r="H38" s="58"/>
      <c r="I38" s="58"/>
    </row>
    <row r="39" spans="1:9" ht="20.100000000000001" customHeight="1"/>
    <row r="42" spans="1:9">
      <c r="A42" s="50" t="str">
        <f>HYPERLINK([1]реквизиты!$A$20)</f>
        <v/>
      </c>
      <c r="B42" s="51"/>
      <c r="C42" s="51"/>
      <c r="D42" s="51"/>
      <c r="E42" s="4"/>
      <c r="F42" s="59" t="str">
        <f>HYPERLINK([1]реквизиты!$G$20)</f>
        <v/>
      </c>
      <c r="G42" s="53" t="str">
        <f>HYPERLINK([1]реквизиты!$G$21)</f>
        <v/>
      </c>
    </row>
    <row r="43" spans="1:9">
      <c r="A43" s="51"/>
      <c r="B43" s="51"/>
      <c r="C43" s="51"/>
      <c r="D43" s="51"/>
      <c r="E43" s="4"/>
      <c r="F43" s="8"/>
      <c r="G43" s="4"/>
    </row>
    <row r="44" spans="1:9">
      <c r="A44" s="52" t="str">
        <f>HYPERLINK([1]реквизиты!$A$22)</f>
        <v/>
      </c>
      <c r="C44" s="51"/>
      <c r="D44" s="51"/>
      <c r="E44" s="52"/>
      <c r="F44" s="59" t="str">
        <f>HYPERLINK([1]реквизиты!$G$22)</f>
        <v/>
      </c>
      <c r="G44" s="54" t="str">
        <f>HYPERLINK([1]реквизиты!$G$23)</f>
        <v/>
      </c>
    </row>
  </sheetData>
  <mergeCells count="79">
    <mergeCell ref="I32:I33"/>
    <mergeCell ref="I34:I35"/>
    <mergeCell ref="I17:I18"/>
    <mergeCell ref="I19:I20"/>
    <mergeCell ref="I21:I22"/>
    <mergeCell ref="I7:I8"/>
    <mergeCell ref="I9:I10"/>
    <mergeCell ref="G30:G31"/>
    <mergeCell ref="H30:H31"/>
    <mergeCell ref="E21:E22"/>
    <mergeCell ref="F21:F22"/>
    <mergeCell ref="G21:G22"/>
    <mergeCell ref="E19:E20"/>
    <mergeCell ref="F19:F20"/>
    <mergeCell ref="G17:G18"/>
    <mergeCell ref="H17:H18"/>
    <mergeCell ref="E17:F18"/>
    <mergeCell ref="H7:H8"/>
    <mergeCell ref="H9:H10"/>
    <mergeCell ref="E7:E8"/>
    <mergeCell ref="F7:F8"/>
    <mergeCell ref="E34:E35"/>
    <mergeCell ref="F34:F35"/>
    <mergeCell ref="G34:G35"/>
    <mergeCell ref="H34:H35"/>
    <mergeCell ref="A34:A35"/>
    <mergeCell ref="B34:B35"/>
    <mergeCell ref="C34:C35"/>
    <mergeCell ref="D34:D35"/>
    <mergeCell ref="H32:H33"/>
    <mergeCell ref="A32:A33"/>
    <mergeCell ref="B32:B33"/>
    <mergeCell ref="C32:C33"/>
    <mergeCell ref="D32:D33"/>
    <mergeCell ref="A1:I1"/>
    <mergeCell ref="E32:E33"/>
    <mergeCell ref="E30:F31"/>
    <mergeCell ref="I30:I31"/>
    <mergeCell ref="I5:I6"/>
    <mergeCell ref="A30:A31"/>
    <mergeCell ref="B30:B31"/>
    <mergeCell ref="C30:C31"/>
    <mergeCell ref="D30:D31"/>
    <mergeCell ref="F32:F33"/>
    <mergeCell ref="G32:G33"/>
    <mergeCell ref="G19:G20"/>
    <mergeCell ref="H19:H20"/>
    <mergeCell ref="H21:H22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G7:G8"/>
    <mergeCell ref="A9:A10"/>
    <mergeCell ref="B9:B10"/>
    <mergeCell ref="C9:C10"/>
    <mergeCell ref="D9:D10"/>
    <mergeCell ref="E9:E10"/>
    <mergeCell ref="F9:F10"/>
    <mergeCell ref="G9:G10"/>
    <mergeCell ref="A7:A8"/>
    <mergeCell ref="B7:B8"/>
    <mergeCell ref="C7:C8"/>
    <mergeCell ref="D7:D8"/>
    <mergeCell ref="G5:G6"/>
    <mergeCell ref="H5:H6"/>
    <mergeCell ref="E5:F6"/>
    <mergeCell ref="A5:A6"/>
    <mergeCell ref="B5:B6"/>
    <mergeCell ref="C5:C6"/>
    <mergeCell ref="D5:D6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44"/>
  <sheetViews>
    <sheetView topLeftCell="A22" workbookViewId="0">
      <selection activeCell="F21" sqref="F21:F22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8.140625" customWidth="1"/>
    <col min="6" max="6" width="19.28515625" customWidth="1"/>
    <col min="7" max="7" width="12.85546875" customWidth="1"/>
    <col min="8" max="8" width="11.42578125" customWidth="1"/>
  </cols>
  <sheetData>
    <row r="1" spans="1:8" ht="29.25" customHeight="1">
      <c r="A1" s="186" t="s">
        <v>27</v>
      </c>
      <c r="B1" s="186"/>
      <c r="C1" s="186"/>
      <c r="D1" s="186"/>
      <c r="E1" s="186"/>
      <c r="F1" s="186"/>
      <c r="G1" s="186"/>
      <c r="H1" s="186"/>
    </row>
    <row r="2" spans="1:8" ht="29.25" customHeight="1">
      <c r="A2" s="218" t="str">
        <f>HYPERLINK([1]реквизиты!$A$2)</f>
        <v>Кубок России по борьбе самбо среди женщин</v>
      </c>
      <c r="B2" s="219"/>
      <c r="C2" s="219"/>
      <c r="D2" s="219"/>
      <c r="E2" s="219"/>
      <c r="F2" s="219"/>
      <c r="G2" s="219"/>
      <c r="H2" s="219"/>
    </row>
    <row r="3" spans="1:8" ht="12.75" customHeight="1">
      <c r="A3" s="190" t="str">
        <f>HYPERLINK([1]реквизиты!$A$3)</f>
        <v>01-05.10.2014 г.                                               МОАС, г. Кстово</v>
      </c>
      <c r="B3" s="190"/>
      <c r="C3" s="190"/>
      <c r="D3" s="190"/>
      <c r="E3" s="190"/>
      <c r="F3" s="190"/>
      <c r="G3" s="190"/>
    </row>
    <row r="4" spans="1:8" ht="12.75" customHeight="1">
      <c r="D4" s="239" t="s">
        <v>112</v>
      </c>
      <c r="E4" s="240"/>
    </row>
    <row r="5" spans="1:8" ht="12.75" customHeight="1">
      <c r="A5" s="203" t="s">
        <v>9</v>
      </c>
      <c r="B5" s="228" t="s">
        <v>4</v>
      </c>
      <c r="C5" s="203" t="s">
        <v>5</v>
      </c>
      <c r="D5" s="203" t="s">
        <v>6</v>
      </c>
      <c r="E5" s="232" t="s">
        <v>7</v>
      </c>
      <c r="F5" s="198"/>
      <c r="G5" s="203" t="s">
        <v>10</v>
      </c>
      <c r="H5" s="203" t="s">
        <v>8</v>
      </c>
    </row>
    <row r="6" spans="1:8">
      <c r="A6" s="208"/>
      <c r="B6" s="229"/>
      <c r="C6" s="208"/>
      <c r="D6" s="208"/>
      <c r="E6" s="233"/>
      <c r="F6" s="241"/>
      <c r="G6" s="208"/>
      <c r="H6" s="208"/>
    </row>
    <row r="7" spans="1:8">
      <c r="A7" s="202"/>
      <c r="B7" s="231">
        <v>1</v>
      </c>
      <c r="C7" s="225" t="s">
        <v>55</v>
      </c>
      <c r="D7" s="226" t="s">
        <v>56</v>
      </c>
      <c r="E7" s="232" t="s">
        <v>57</v>
      </c>
      <c r="F7" s="169" t="s">
        <v>58</v>
      </c>
      <c r="G7" s="221" t="s">
        <v>59</v>
      </c>
      <c r="H7" s="225" t="s">
        <v>60</v>
      </c>
    </row>
    <row r="8" spans="1:8" ht="12.75" customHeight="1">
      <c r="A8" s="202"/>
      <c r="B8" s="231"/>
      <c r="C8" s="225"/>
      <c r="D8" s="227"/>
      <c r="E8" s="233"/>
      <c r="F8" s="169"/>
      <c r="G8" s="221"/>
      <c r="H8" s="227"/>
    </row>
    <row r="9" spans="1:8">
      <c r="A9" s="202"/>
      <c r="B9" s="222">
        <v>2</v>
      </c>
      <c r="C9" s="225" t="s">
        <v>61</v>
      </c>
      <c r="D9" s="226" t="s">
        <v>62</v>
      </c>
      <c r="E9" s="232" t="s">
        <v>57</v>
      </c>
      <c r="F9" s="242" t="s">
        <v>63</v>
      </c>
      <c r="G9" s="221" t="s">
        <v>59</v>
      </c>
      <c r="H9" s="225" t="s">
        <v>64</v>
      </c>
    </row>
    <row r="10" spans="1:8" ht="15" customHeight="1">
      <c r="A10" s="202"/>
      <c r="B10" s="222"/>
      <c r="C10" s="225"/>
      <c r="D10" s="230"/>
      <c r="E10" s="233"/>
      <c r="F10" s="242"/>
      <c r="G10" s="221"/>
      <c r="H10" s="227"/>
    </row>
    <row r="11" spans="1:8">
      <c r="A11" s="202"/>
      <c r="B11" s="222">
        <v>3</v>
      </c>
      <c r="C11" s="225" t="s">
        <v>65</v>
      </c>
      <c r="D11" s="226" t="s">
        <v>66</v>
      </c>
      <c r="E11" s="232" t="s">
        <v>57</v>
      </c>
      <c r="F11" s="169" t="s">
        <v>67</v>
      </c>
      <c r="G11" s="221" t="s">
        <v>59</v>
      </c>
      <c r="H11" s="225" t="s">
        <v>68</v>
      </c>
    </row>
    <row r="12" spans="1:8" ht="15" customHeight="1">
      <c r="A12" s="202"/>
      <c r="B12" s="222"/>
      <c r="C12" s="225"/>
      <c r="D12" s="227"/>
      <c r="E12" s="233"/>
      <c r="F12" s="169"/>
      <c r="G12" s="221"/>
      <c r="H12" s="227"/>
    </row>
    <row r="13" spans="1:8" ht="15" customHeight="1">
      <c r="A13" s="202"/>
      <c r="B13" s="222">
        <v>4</v>
      </c>
      <c r="C13" s="225" t="s">
        <v>69</v>
      </c>
      <c r="D13" s="226" t="s">
        <v>70</v>
      </c>
      <c r="E13" s="232" t="s">
        <v>71</v>
      </c>
      <c r="F13" s="169" t="s">
        <v>72</v>
      </c>
      <c r="G13" s="221" t="s">
        <v>59</v>
      </c>
      <c r="H13" s="225" t="s">
        <v>73</v>
      </c>
    </row>
    <row r="14" spans="1:8" ht="15.75" customHeight="1">
      <c r="A14" s="202"/>
      <c r="B14" s="222"/>
      <c r="C14" s="225"/>
      <c r="D14" s="230"/>
      <c r="E14" s="233"/>
      <c r="F14" s="169"/>
      <c r="G14" s="221"/>
      <c r="H14" s="227"/>
    </row>
    <row r="15" spans="1:8">
      <c r="A15" s="202"/>
      <c r="B15" s="222">
        <v>5</v>
      </c>
      <c r="C15" s="223" t="s">
        <v>74</v>
      </c>
      <c r="D15" s="224" t="s">
        <v>75</v>
      </c>
      <c r="E15" s="232" t="s">
        <v>76</v>
      </c>
      <c r="F15" s="169" t="s">
        <v>77</v>
      </c>
      <c r="G15" s="224" t="s">
        <v>59</v>
      </c>
      <c r="H15" s="223" t="s">
        <v>78</v>
      </c>
    </row>
    <row r="16" spans="1:8" ht="15" customHeight="1">
      <c r="A16" s="202"/>
      <c r="B16" s="222"/>
      <c r="C16" s="223"/>
      <c r="D16" s="236"/>
      <c r="E16" s="233"/>
      <c r="F16" s="169"/>
      <c r="G16" s="224"/>
      <c r="H16" s="236"/>
    </row>
    <row r="17" spans="1:8">
      <c r="A17" s="202"/>
      <c r="B17" s="222">
        <v>6</v>
      </c>
      <c r="C17" s="223" t="s">
        <v>79</v>
      </c>
      <c r="D17" s="224" t="s">
        <v>80</v>
      </c>
      <c r="E17" s="232" t="s">
        <v>81</v>
      </c>
      <c r="F17" s="169" t="s">
        <v>82</v>
      </c>
      <c r="G17" s="224" t="s">
        <v>59</v>
      </c>
      <c r="H17" s="223" t="s">
        <v>83</v>
      </c>
    </row>
    <row r="18" spans="1:8" ht="15" customHeight="1">
      <c r="A18" s="202"/>
      <c r="B18" s="222"/>
      <c r="C18" s="223"/>
      <c r="D18" s="224"/>
      <c r="E18" s="233"/>
      <c r="F18" s="169"/>
      <c r="G18" s="224"/>
      <c r="H18" s="223"/>
    </row>
    <row r="19" spans="1:8">
      <c r="A19" s="202"/>
      <c r="B19" s="222">
        <v>7</v>
      </c>
      <c r="C19" s="237" t="s">
        <v>84</v>
      </c>
      <c r="D19" s="226" t="s">
        <v>85</v>
      </c>
      <c r="E19" s="232" t="s">
        <v>71</v>
      </c>
      <c r="F19" s="169" t="s">
        <v>86</v>
      </c>
      <c r="G19" s="221" t="s">
        <v>59</v>
      </c>
      <c r="H19" s="225" t="s">
        <v>87</v>
      </c>
    </row>
    <row r="20" spans="1:8" ht="15" customHeight="1">
      <c r="A20" s="202"/>
      <c r="B20" s="222"/>
      <c r="C20" s="238"/>
      <c r="D20" s="230"/>
      <c r="E20" s="233"/>
      <c r="F20" s="169"/>
      <c r="G20" s="221"/>
      <c r="H20" s="227"/>
    </row>
    <row r="21" spans="1:8" ht="12.75" customHeight="1">
      <c r="A21" s="202"/>
      <c r="B21" s="222">
        <v>8</v>
      </c>
      <c r="C21" s="223" t="s">
        <v>88</v>
      </c>
      <c r="D21" s="224" t="s">
        <v>89</v>
      </c>
      <c r="E21" s="232" t="s">
        <v>90</v>
      </c>
      <c r="F21" s="169" t="s">
        <v>91</v>
      </c>
      <c r="G21" s="221" t="s">
        <v>59</v>
      </c>
      <c r="H21" s="223" t="s">
        <v>92</v>
      </c>
    </row>
    <row r="22" spans="1:8" ht="15" customHeight="1">
      <c r="A22" s="202"/>
      <c r="B22" s="222"/>
      <c r="C22" s="223"/>
      <c r="D22" s="224"/>
      <c r="E22" s="233"/>
      <c r="F22" s="169"/>
      <c r="G22" s="221"/>
      <c r="H22" s="223"/>
    </row>
    <row r="23" spans="1:8">
      <c r="A23" s="202"/>
      <c r="B23" s="222">
        <v>9</v>
      </c>
      <c r="C23" s="225" t="s">
        <v>93</v>
      </c>
      <c r="D23" s="226" t="s">
        <v>94</v>
      </c>
      <c r="E23" s="232" t="s">
        <v>71</v>
      </c>
      <c r="F23" s="169" t="s">
        <v>72</v>
      </c>
      <c r="G23" s="221" t="s">
        <v>59</v>
      </c>
      <c r="H23" s="223" t="s">
        <v>95</v>
      </c>
    </row>
    <row r="24" spans="1:8" ht="15" customHeight="1">
      <c r="A24" s="202"/>
      <c r="B24" s="222"/>
      <c r="C24" s="225"/>
      <c r="D24" s="227"/>
      <c r="E24" s="233"/>
      <c r="F24" s="169"/>
      <c r="G24" s="221"/>
      <c r="H24" s="223"/>
    </row>
    <row r="25" spans="1:8">
      <c r="A25" s="202"/>
      <c r="B25" s="222">
        <v>10</v>
      </c>
      <c r="C25" s="225" t="s">
        <v>96</v>
      </c>
      <c r="D25" s="226" t="s">
        <v>97</v>
      </c>
      <c r="E25" s="232" t="s">
        <v>71</v>
      </c>
      <c r="F25" s="169" t="s">
        <v>72</v>
      </c>
      <c r="G25" s="221" t="s">
        <v>59</v>
      </c>
      <c r="H25" s="225" t="s">
        <v>98</v>
      </c>
    </row>
    <row r="26" spans="1:8" ht="15" customHeight="1">
      <c r="A26" s="202"/>
      <c r="B26" s="222"/>
      <c r="C26" s="225"/>
      <c r="D26" s="227"/>
      <c r="E26" s="233"/>
      <c r="F26" s="169"/>
      <c r="G26" s="221"/>
      <c r="H26" s="227"/>
    </row>
    <row r="27" spans="1:8">
      <c r="A27" s="202"/>
      <c r="B27" s="222">
        <v>11</v>
      </c>
      <c r="C27" s="223" t="s">
        <v>99</v>
      </c>
      <c r="D27" s="224" t="s">
        <v>100</v>
      </c>
      <c r="E27" s="232" t="s">
        <v>90</v>
      </c>
      <c r="F27" s="169" t="s">
        <v>91</v>
      </c>
      <c r="G27" s="221" t="s">
        <v>59</v>
      </c>
      <c r="H27" s="223" t="s">
        <v>92</v>
      </c>
    </row>
    <row r="28" spans="1:8" ht="15" customHeight="1">
      <c r="A28" s="202"/>
      <c r="B28" s="222"/>
      <c r="C28" s="223"/>
      <c r="D28" s="224"/>
      <c r="E28" s="233"/>
      <c r="F28" s="169"/>
      <c r="G28" s="221"/>
      <c r="H28" s="223"/>
    </row>
    <row r="29" spans="1:8">
      <c r="A29" s="202"/>
      <c r="B29" s="222">
        <v>12</v>
      </c>
      <c r="C29" s="223" t="s">
        <v>101</v>
      </c>
      <c r="D29" s="224" t="s">
        <v>102</v>
      </c>
      <c r="E29" s="232" t="s">
        <v>90</v>
      </c>
      <c r="F29" s="169" t="s">
        <v>91</v>
      </c>
      <c r="G29" s="221" t="s">
        <v>59</v>
      </c>
      <c r="H29" s="223" t="s">
        <v>103</v>
      </c>
    </row>
    <row r="30" spans="1:8" ht="15" customHeight="1">
      <c r="A30" s="202"/>
      <c r="B30" s="222"/>
      <c r="C30" s="223"/>
      <c r="D30" s="224"/>
      <c r="E30" s="233"/>
      <c r="F30" s="169"/>
      <c r="G30" s="221"/>
      <c r="H30" s="223"/>
    </row>
    <row r="31" spans="1:8" ht="15.75" customHeight="1">
      <c r="A31" s="202"/>
      <c r="B31" s="222">
        <v>13</v>
      </c>
      <c r="C31" s="225" t="s">
        <v>104</v>
      </c>
      <c r="D31" s="226" t="s">
        <v>105</v>
      </c>
      <c r="E31" s="232" t="s">
        <v>57</v>
      </c>
      <c r="F31" s="169" t="s">
        <v>106</v>
      </c>
      <c r="G31" s="224" t="s">
        <v>59</v>
      </c>
      <c r="H31" s="225" t="s">
        <v>107</v>
      </c>
    </row>
    <row r="32" spans="1:8" ht="15" customHeight="1">
      <c r="A32" s="202"/>
      <c r="B32" s="222"/>
      <c r="C32" s="225"/>
      <c r="D32" s="227"/>
      <c r="E32" s="233"/>
      <c r="F32" s="169"/>
      <c r="G32" s="224"/>
      <c r="H32" s="227"/>
    </row>
    <row r="33" spans="1:8">
      <c r="A33" s="202"/>
      <c r="B33" s="222">
        <v>14</v>
      </c>
      <c r="C33" s="237" t="s">
        <v>108</v>
      </c>
      <c r="D33" s="226" t="s">
        <v>109</v>
      </c>
      <c r="E33" s="232" t="s">
        <v>71</v>
      </c>
      <c r="F33" s="169" t="s">
        <v>110</v>
      </c>
      <c r="G33" s="221" t="s">
        <v>59</v>
      </c>
      <c r="H33" s="225" t="s">
        <v>111</v>
      </c>
    </row>
    <row r="34" spans="1:8" ht="15" customHeight="1">
      <c r="A34" s="202"/>
      <c r="B34" s="222"/>
      <c r="C34" s="238"/>
      <c r="D34" s="230"/>
      <c r="E34" s="233"/>
      <c r="F34" s="169"/>
      <c r="G34" s="221"/>
      <c r="H34" s="227"/>
    </row>
    <row r="35" spans="1:8">
      <c r="A35" s="202"/>
      <c r="B35" s="222">
        <v>15</v>
      </c>
      <c r="C35" s="234"/>
      <c r="D35" s="235"/>
      <c r="E35" s="232"/>
      <c r="F35" s="169"/>
      <c r="G35" s="221"/>
      <c r="H35" s="235"/>
    </row>
    <row r="36" spans="1:8" ht="15" customHeight="1">
      <c r="A36" s="202"/>
      <c r="B36" s="222"/>
      <c r="C36" s="234"/>
      <c r="D36" s="235"/>
      <c r="E36" s="233"/>
      <c r="F36" s="169"/>
      <c r="G36" s="221"/>
      <c r="H36" s="235"/>
    </row>
    <row r="37" spans="1:8">
      <c r="A37" s="202"/>
      <c r="B37" s="222">
        <v>16</v>
      </c>
      <c r="C37" s="234"/>
      <c r="D37" s="235"/>
      <c r="E37" s="232"/>
      <c r="F37" s="169"/>
      <c r="G37" s="221"/>
      <c r="H37" s="235"/>
    </row>
    <row r="38" spans="1:8" ht="15" customHeight="1">
      <c r="A38" s="202"/>
      <c r="B38" s="222"/>
      <c r="C38" s="234"/>
      <c r="D38" s="235"/>
      <c r="E38" s="233"/>
      <c r="F38" s="169"/>
      <c r="G38" s="221"/>
      <c r="H38" s="235"/>
    </row>
    <row r="39" spans="1:8" ht="15.75" customHeight="1"/>
    <row r="41" spans="1:8">
      <c r="A41" s="50" t="str">
        <f>HYPERLINK([1]реквизиты!$A$20)</f>
        <v/>
      </c>
      <c r="B41" s="51"/>
      <c r="C41" s="51"/>
      <c r="D41" s="51"/>
      <c r="E41" s="52" t="str">
        <f>HYPERLINK([1]реквизиты!$G$20)</f>
        <v/>
      </c>
      <c r="F41" s="53" t="str">
        <f>HYPERLINK([1]реквизиты!$G$21)</f>
        <v/>
      </c>
    </row>
    <row r="42" spans="1:8">
      <c r="A42" s="51"/>
      <c r="B42" s="51"/>
      <c r="C42" s="51"/>
      <c r="D42" s="51"/>
      <c r="E42" s="4"/>
    </row>
    <row r="43" spans="1:8">
      <c r="A43" s="52" t="str">
        <f>HYPERLINK([1]реквизиты!$A$22)</f>
        <v/>
      </c>
      <c r="B43" s="51"/>
      <c r="C43" s="51"/>
      <c r="D43" s="51"/>
      <c r="E43" s="52" t="str">
        <f>HYPERLINK([1]реквизиты!$G$22)</f>
        <v/>
      </c>
      <c r="F43" s="54" t="str">
        <f>HYPERLINK([1]реквизиты!$G$23)</f>
        <v/>
      </c>
    </row>
    <row r="44" spans="1:8">
      <c r="A44" s="2"/>
      <c r="B44" s="2"/>
      <c r="C44" s="51"/>
      <c r="D44" s="51"/>
      <c r="E44" s="4"/>
    </row>
  </sheetData>
  <mergeCells count="139">
    <mergeCell ref="H35:H36"/>
    <mergeCell ref="H37:H38"/>
    <mergeCell ref="A2:H2"/>
    <mergeCell ref="A1:H1"/>
    <mergeCell ref="H27:H28"/>
    <mergeCell ref="H29:H30"/>
    <mergeCell ref="H31:H32"/>
    <mergeCell ref="H33:H34"/>
    <mergeCell ref="H19:H20"/>
    <mergeCell ref="H21:H22"/>
    <mergeCell ref="H23:H24"/>
    <mergeCell ref="H25:H26"/>
    <mergeCell ref="H11:H12"/>
    <mergeCell ref="H13:H14"/>
    <mergeCell ref="H15:H16"/>
    <mergeCell ref="H17:H18"/>
    <mergeCell ref="E5:F6"/>
    <mergeCell ref="H5:H6"/>
    <mergeCell ref="H7:H8"/>
    <mergeCell ref="H9:H10"/>
    <mergeCell ref="G7:G8"/>
    <mergeCell ref="E9:E10"/>
    <mergeCell ref="F9:F10"/>
    <mergeCell ref="G9:G10"/>
    <mergeCell ref="A3:G3"/>
    <mergeCell ref="E37:E38"/>
    <mergeCell ref="F37:F38"/>
    <mergeCell ref="G37:G38"/>
    <mergeCell ref="E33:E34"/>
    <mergeCell ref="F33:F34"/>
    <mergeCell ref="G33:G34"/>
    <mergeCell ref="E35:E36"/>
    <mergeCell ref="F35:F36"/>
    <mergeCell ref="A33:A34"/>
    <mergeCell ref="B33:B34"/>
    <mergeCell ref="C33:C34"/>
    <mergeCell ref="D33:D34"/>
    <mergeCell ref="G35:G36"/>
    <mergeCell ref="A35:A36"/>
    <mergeCell ref="B35:B36"/>
    <mergeCell ref="C35:C36"/>
    <mergeCell ref="D35:D36"/>
    <mergeCell ref="F27:F28"/>
    <mergeCell ref="G27:G28"/>
    <mergeCell ref="C31:C32"/>
    <mergeCell ref="D31:D32"/>
    <mergeCell ref="B25:B26"/>
    <mergeCell ref="C25:C26"/>
    <mergeCell ref="F25:F26"/>
    <mergeCell ref="F29:F30"/>
    <mergeCell ref="D29:D30"/>
    <mergeCell ref="G5:G6"/>
    <mergeCell ref="D4:E4"/>
    <mergeCell ref="E17:E18"/>
    <mergeCell ref="F17:F18"/>
    <mergeCell ref="G21:G22"/>
    <mergeCell ref="G23:G24"/>
    <mergeCell ref="G25:G26"/>
    <mergeCell ref="E23:E24"/>
    <mergeCell ref="F23:F24"/>
    <mergeCell ref="G19:G20"/>
    <mergeCell ref="G11:G12"/>
    <mergeCell ref="F7:F8"/>
    <mergeCell ref="F11:F12"/>
    <mergeCell ref="F13:F14"/>
    <mergeCell ref="G13:G14"/>
    <mergeCell ref="E21:E22"/>
    <mergeCell ref="F21:F22"/>
    <mergeCell ref="E7:E8"/>
    <mergeCell ref="E13:E14"/>
    <mergeCell ref="F31:F32"/>
    <mergeCell ref="G29:G30"/>
    <mergeCell ref="G31:G32"/>
    <mergeCell ref="E29:E30"/>
    <mergeCell ref="A15:A16"/>
    <mergeCell ref="B15:B16"/>
    <mergeCell ref="C15:C16"/>
    <mergeCell ref="D15:D16"/>
    <mergeCell ref="E15:E16"/>
    <mergeCell ref="F15:F16"/>
    <mergeCell ref="G15:G16"/>
    <mergeCell ref="A27:A28"/>
    <mergeCell ref="B27:B28"/>
    <mergeCell ref="C27:C28"/>
    <mergeCell ref="D27:D28"/>
    <mergeCell ref="E27:E28"/>
    <mergeCell ref="G17:G18"/>
    <mergeCell ref="A19:A20"/>
    <mergeCell ref="B19:B20"/>
    <mergeCell ref="C19:C20"/>
    <mergeCell ref="D19:D20"/>
    <mergeCell ref="E19:E20"/>
    <mergeCell ref="F19:F20"/>
    <mergeCell ref="E25:E26"/>
    <mergeCell ref="E11:E12"/>
    <mergeCell ref="A37:A38"/>
    <mergeCell ref="B37:B38"/>
    <mergeCell ref="C37:C38"/>
    <mergeCell ref="D37:D38"/>
    <mergeCell ref="A25:A26"/>
    <mergeCell ref="A13:A14"/>
    <mergeCell ref="B13:B14"/>
    <mergeCell ref="C13:C14"/>
    <mergeCell ref="D13:D14"/>
    <mergeCell ref="A31:A32"/>
    <mergeCell ref="B31:B32"/>
    <mergeCell ref="A29:A30"/>
    <mergeCell ref="B29:B30"/>
    <mergeCell ref="C29:C30"/>
    <mergeCell ref="A17:A18"/>
    <mergeCell ref="B17:B18"/>
    <mergeCell ref="E31:E32"/>
    <mergeCell ref="C17:C18"/>
    <mergeCell ref="D17:D18"/>
    <mergeCell ref="D25:D26"/>
    <mergeCell ref="A23:A24"/>
    <mergeCell ref="B23:B24"/>
    <mergeCell ref="A21:A22"/>
    <mergeCell ref="B21:B22"/>
    <mergeCell ref="C21:C22"/>
    <mergeCell ref="D21:D22"/>
    <mergeCell ref="C23:C24"/>
    <mergeCell ref="D23:D24"/>
    <mergeCell ref="A5:A6"/>
    <mergeCell ref="B5:B6"/>
    <mergeCell ref="C5:C6"/>
    <mergeCell ref="D5:D6"/>
    <mergeCell ref="C7:C8"/>
    <mergeCell ref="D7:D8"/>
    <mergeCell ref="A11:A12"/>
    <mergeCell ref="B11:B12"/>
    <mergeCell ref="C11:C12"/>
    <mergeCell ref="D11:D12"/>
    <mergeCell ref="A9:A10"/>
    <mergeCell ref="B9:B10"/>
    <mergeCell ref="C9:C10"/>
    <mergeCell ref="D9:D10"/>
    <mergeCell ref="A7:A8"/>
    <mergeCell ref="B7:B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R62"/>
  <sheetViews>
    <sheetView topLeftCell="A26" workbookViewId="0">
      <selection activeCell="A44" sqref="A44:R62"/>
    </sheetView>
  </sheetViews>
  <sheetFormatPr defaultRowHeight="12.75"/>
  <cols>
    <col min="1" max="1" width="5.7109375" customWidth="1"/>
    <col min="2" max="2" width="7" customWidth="1"/>
    <col min="3" max="3" width="22.7109375" customWidth="1"/>
    <col min="6" max="6" width="19" customWidth="1"/>
    <col min="10" max="10" width="5.7109375" customWidth="1"/>
    <col min="11" max="11" width="7" customWidth="1"/>
    <col min="12" max="12" width="22.7109375" customWidth="1"/>
    <col min="15" max="15" width="19" customWidth="1"/>
  </cols>
  <sheetData>
    <row r="1" spans="1:18" ht="15.75" customHeight="1">
      <c r="B1" s="306" t="s">
        <v>41</v>
      </c>
      <c r="C1" s="306"/>
      <c r="D1" s="306"/>
      <c r="E1" s="306"/>
      <c r="F1" s="306"/>
      <c r="G1" s="306"/>
      <c r="H1" s="306"/>
      <c r="I1" s="306"/>
      <c r="K1" s="306" t="s">
        <v>41</v>
      </c>
      <c r="L1" s="306"/>
      <c r="M1" s="306"/>
      <c r="N1" s="306"/>
      <c r="O1" s="306"/>
      <c r="P1" s="306"/>
      <c r="Q1" s="306"/>
      <c r="R1" s="306"/>
    </row>
    <row r="2" spans="1:18" ht="15.75" customHeight="1">
      <c r="B2" s="307" t="s">
        <v>115</v>
      </c>
      <c r="C2" s="308"/>
      <c r="D2" s="308"/>
      <c r="E2" s="308"/>
      <c r="F2" s="308"/>
      <c r="G2" s="308"/>
      <c r="H2" s="308"/>
      <c r="I2" s="308"/>
      <c r="K2" s="307" t="s">
        <v>115</v>
      </c>
      <c r="L2" s="308"/>
      <c r="M2" s="308"/>
      <c r="N2" s="308"/>
      <c r="O2" s="308"/>
      <c r="P2" s="308"/>
      <c r="Q2" s="308"/>
      <c r="R2" s="308"/>
    </row>
    <row r="4" spans="1:18" ht="16.5" thickBot="1">
      <c r="B4" s="103" t="s">
        <v>36</v>
      </c>
      <c r="C4" s="105" t="s">
        <v>42</v>
      </c>
      <c r="D4" s="104" t="s">
        <v>39</v>
      </c>
      <c r="E4" s="105"/>
      <c r="F4" s="103"/>
      <c r="G4" s="105"/>
      <c r="H4" s="105"/>
      <c r="I4" s="105"/>
      <c r="J4" s="105"/>
      <c r="K4" s="103" t="s">
        <v>1</v>
      </c>
      <c r="L4" s="105" t="s">
        <v>42</v>
      </c>
      <c r="M4" s="104" t="s">
        <v>39</v>
      </c>
      <c r="N4" s="105"/>
      <c r="O4" s="103"/>
      <c r="P4" s="105"/>
      <c r="Q4" s="105"/>
      <c r="R4" s="105"/>
    </row>
    <row r="5" spans="1:18" ht="12.75" customHeight="1">
      <c r="A5" s="286" t="s">
        <v>43</v>
      </c>
      <c r="B5" s="268" t="s">
        <v>4</v>
      </c>
      <c r="C5" s="270" t="s">
        <v>5</v>
      </c>
      <c r="D5" s="270" t="s">
        <v>14</v>
      </c>
      <c r="E5" s="270" t="s">
        <v>15</v>
      </c>
      <c r="F5" s="270" t="s">
        <v>16</v>
      </c>
      <c r="G5" s="284" t="s">
        <v>44</v>
      </c>
      <c r="H5" s="273" t="s">
        <v>45</v>
      </c>
      <c r="I5" s="275" t="s">
        <v>18</v>
      </c>
      <c r="J5" s="286" t="s">
        <v>43</v>
      </c>
      <c r="K5" s="268" t="s">
        <v>4</v>
      </c>
      <c r="L5" s="270" t="s">
        <v>5</v>
      </c>
      <c r="M5" s="270" t="s">
        <v>14</v>
      </c>
      <c r="N5" s="270" t="s">
        <v>15</v>
      </c>
      <c r="O5" s="270" t="s">
        <v>16</v>
      </c>
      <c r="P5" s="284" t="s">
        <v>44</v>
      </c>
      <c r="Q5" s="273" t="s">
        <v>45</v>
      </c>
      <c r="R5" s="275" t="s">
        <v>18</v>
      </c>
    </row>
    <row r="6" spans="1:18" ht="13.5" customHeight="1" thickBot="1">
      <c r="A6" s="287"/>
      <c r="B6" s="309" t="s">
        <v>37</v>
      </c>
      <c r="C6" s="271"/>
      <c r="D6" s="271"/>
      <c r="E6" s="271"/>
      <c r="F6" s="271"/>
      <c r="G6" s="285"/>
      <c r="H6" s="274"/>
      <c r="I6" s="276" t="s">
        <v>38</v>
      </c>
      <c r="J6" s="287"/>
      <c r="K6" s="309" t="s">
        <v>37</v>
      </c>
      <c r="L6" s="271"/>
      <c r="M6" s="271"/>
      <c r="N6" s="271"/>
      <c r="O6" s="271"/>
      <c r="P6" s="285"/>
      <c r="Q6" s="274"/>
      <c r="R6" s="276" t="s">
        <v>38</v>
      </c>
    </row>
    <row r="7" spans="1:18" ht="12.75" customHeight="1">
      <c r="A7" s="294">
        <v>1</v>
      </c>
      <c r="B7" s="298">
        <v>1</v>
      </c>
      <c r="C7" s="277" t="str">
        <f>VLOOKUP(B7,пр.взв.!B7:E70,2,FALSE)</f>
        <v>ЖИЖИНА Анна Владимировна</v>
      </c>
      <c r="D7" s="250" t="str">
        <f>VLOOKUP(B7,пр.взв.!B7:F106,3,FALSE)</f>
        <v>28.09.1993, МС</v>
      </c>
      <c r="E7" s="250" t="str">
        <f>VLOOKUP(B7,пр.взв.!B7:G106,4,FALSE)</f>
        <v>ЦФО</v>
      </c>
      <c r="F7" s="252"/>
      <c r="G7" s="253"/>
      <c r="H7" s="254"/>
      <c r="I7" s="208"/>
      <c r="J7" s="294">
        <v>4</v>
      </c>
      <c r="K7" s="298">
        <v>2</v>
      </c>
      <c r="L7" s="282" t="str">
        <f>VLOOKUP(K7,пр.взв.!B7:E70,2,FALSE)</f>
        <v>КАЗУРИНА Виктория Денисовна</v>
      </c>
      <c r="M7" s="250" t="str">
        <f>VLOOKUP(K7,пр.взв.!B7:F106,3,FALSE)</f>
        <v>27.04.1992, МС</v>
      </c>
      <c r="N7" s="250" t="str">
        <f>VLOOKUP(K7,пр.взв.!B7:G106,4,FALSE)</f>
        <v>ЦФО</v>
      </c>
      <c r="O7" s="252"/>
      <c r="P7" s="253"/>
      <c r="Q7" s="254"/>
      <c r="R7" s="208"/>
    </row>
    <row r="8" spans="1:18" ht="12.75" customHeight="1">
      <c r="A8" s="295"/>
      <c r="B8" s="298"/>
      <c r="C8" s="249"/>
      <c r="D8" s="251"/>
      <c r="E8" s="251"/>
      <c r="F8" s="251"/>
      <c r="G8" s="251"/>
      <c r="H8" s="221"/>
      <c r="I8" s="202"/>
      <c r="J8" s="295"/>
      <c r="K8" s="298"/>
      <c r="L8" s="263"/>
      <c r="M8" s="251"/>
      <c r="N8" s="251"/>
      <c r="O8" s="251"/>
      <c r="P8" s="251"/>
      <c r="Q8" s="221"/>
      <c r="R8" s="202"/>
    </row>
    <row r="9" spans="1:18" ht="12.75" customHeight="1">
      <c r="A9" s="295"/>
      <c r="B9" s="298">
        <v>9</v>
      </c>
      <c r="C9" s="257" t="str">
        <f>VLOOKUP(B9,пр.взв.!B7:E70,2,FALSE)</f>
        <v>МАТЕВОСЯН Гаянэ Гамлетовна</v>
      </c>
      <c r="D9" s="211" t="str">
        <f>VLOOKUP(B9,пр.взв.!B7:F108,3,FALSE)</f>
        <v>15.04.1991, МС</v>
      </c>
      <c r="E9" s="211" t="str">
        <f>VLOOKUP(B9,пр.взв.!B7:G108,4,FALSE)</f>
        <v>Мос</v>
      </c>
      <c r="F9" s="258"/>
      <c r="G9" s="258"/>
      <c r="H9" s="203"/>
      <c r="I9" s="203"/>
      <c r="J9" s="295"/>
      <c r="K9" s="298">
        <v>10</v>
      </c>
      <c r="L9" s="261" t="str">
        <f>VLOOKUP(K9,пр.взв.!B7:E70,2,FALSE)</f>
        <v>КОВЫЛИНА Екатерина Александровна</v>
      </c>
      <c r="M9" s="211" t="str">
        <f>VLOOKUP(K9,пр.взв.!B7:F108,3,FALSE)</f>
        <v>09.03.1991, МС</v>
      </c>
      <c r="N9" s="211" t="str">
        <f>VLOOKUP(K9,пр.взв.!B7:G108,4,FALSE)</f>
        <v>Мос</v>
      </c>
      <c r="O9" s="258"/>
      <c r="P9" s="258"/>
      <c r="Q9" s="203"/>
      <c r="R9" s="203"/>
    </row>
    <row r="10" spans="1:18" ht="13.5" customHeight="1" thickBot="1">
      <c r="A10" s="301"/>
      <c r="B10" s="300"/>
      <c r="C10" s="283"/>
      <c r="D10" s="265"/>
      <c r="E10" s="265"/>
      <c r="F10" s="259"/>
      <c r="G10" s="259"/>
      <c r="H10" s="193"/>
      <c r="I10" s="193"/>
      <c r="J10" s="301"/>
      <c r="K10" s="300"/>
      <c r="L10" s="262"/>
      <c r="M10" s="265"/>
      <c r="N10" s="265"/>
      <c r="O10" s="259"/>
      <c r="P10" s="259"/>
      <c r="Q10" s="193"/>
      <c r="R10" s="193"/>
    </row>
    <row r="11" spans="1:18" ht="12.75" customHeight="1">
      <c r="A11" s="294">
        <v>2</v>
      </c>
      <c r="B11" s="304">
        <v>5</v>
      </c>
      <c r="C11" s="248" t="str">
        <f>VLOOKUP(B11,пр.взв.!B7:E70,2,FALSE)</f>
        <v>ЛЕВЧЕНКО Нина Александровна</v>
      </c>
      <c r="D11" s="293" t="str">
        <f>VLOOKUP(B11,пр.взв.!B7:F110,3,FALSE)</f>
        <v>24.02.1994, МС</v>
      </c>
      <c r="E11" s="293" t="str">
        <f>VLOOKUP(B11,пр.взв.!B7:G110,4,FALSE)</f>
        <v>ЮФО</v>
      </c>
      <c r="F11" s="278"/>
      <c r="G11" s="266"/>
      <c r="H11" s="267"/>
      <c r="I11" s="293"/>
      <c r="J11" s="294">
        <v>5</v>
      </c>
      <c r="K11" s="303">
        <v>6</v>
      </c>
      <c r="L11" s="264" t="str">
        <f>VLOOKUP(K11,пр.взв.!B7:E70,2,FALSE)</f>
        <v>РУЛЁВА Оксана Викторовна</v>
      </c>
      <c r="M11" s="293" t="str">
        <f>VLOOKUP(K11,пр.взв.!B7:F110,3,FALSE)</f>
        <v>29.03.1995, КМС</v>
      </c>
      <c r="N11" s="293" t="str">
        <f>VLOOKUP(K11,пр.взв.!B7:G110,4,FALSE)</f>
        <v>УрФО</v>
      </c>
      <c r="O11" s="278"/>
      <c r="P11" s="266"/>
      <c r="Q11" s="267"/>
      <c r="R11" s="293"/>
    </row>
    <row r="12" spans="1:18" ht="12.75" customHeight="1">
      <c r="A12" s="295"/>
      <c r="B12" s="298"/>
      <c r="C12" s="249"/>
      <c r="D12" s="251"/>
      <c r="E12" s="251"/>
      <c r="F12" s="251"/>
      <c r="G12" s="251"/>
      <c r="H12" s="221"/>
      <c r="I12" s="202"/>
      <c r="J12" s="295"/>
      <c r="K12" s="298"/>
      <c r="L12" s="263"/>
      <c r="M12" s="251"/>
      <c r="N12" s="251"/>
      <c r="O12" s="251"/>
      <c r="P12" s="251"/>
      <c r="Q12" s="221"/>
      <c r="R12" s="202"/>
    </row>
    <row r="13" spans="1:18" ht="12.75" customHeight="1">
      <c r="A13" s="295"/>
      <c r="B13" s="298">
        <v>13</v>
      </c>
      <c r="C13" s="257" t="str">
        <f>VLOOKUP(B13,пр.взв.!B7:E70,2,FALSE)</f>
        <v>ВОЛКОВА Олеся Константиновна</v>
      </c>
      <c r="D13" s="211" t="str">
        <f>VLOOKUP(B13,пр.взв.!B7:F112,3,FALSE)</f>
        <v>10.12.1985, МС</v>
      </c>
      <c r="E13" s="211" t="str">
        <f>VLOOKUP(B13,пр.взв.!B7:G112,4,FALSE)</f>
        <v>ЦФО</v>
      </c>
      <c r="F13" s="258"/>
      <c r="G13" s="258"/>
      <c r="H13" s="203"/>
      <c r="I13" s="203"/>
      <c r="J13" s="295"/>
      <c r="K13" s="298">
        <v>14</v>
      </c>
      <c r="L13" s="261" t="str">
        <f>VLOOKUP(K13,пр.взв.!B7:E70,2,FALSE)</f>
        <v>МИРОНОВА Ирина Сергеевна</v>
      </c>
      <c r="M13" s="211" t="str">
        <f>VLOOKUP(K13,пр.взв.!B7:F112,3,FALSE)</f>
        <v>17.10.1990, МС</v>
      </c>
      <c r="N13" s="211" t="str">
        <f>VLOOKUP(K13,пр.взв.!B7:G112,4,FALSE)</f>
        <v>Мос</v>
      </c>
      <c r="O13" s="258"/>
      <c r="P13" s="258"/>
      <c r="Q13" s="203"/>
      <c r="R13" s="203"/>
    </row>
    <row r="14" spans="1:18" ht="13.5" customHeight="1" thickBot="1">
      <c r="A14" s="301"/>
      <c r="B14" s="300"/>
      <c r="C14" s="283"/>
      <c r="D14" s="265"/>
      <c r="E14" s="265"/>
      <c r="F14" s="259"/>
      <c r="G14" s="259"/>
      <c r="H14" s="193"/>
      <c r="I14" s="193"/>
      <c r="J14" s="301"/>
      <c r="K14" s="305"/>
      <c r="L14" s="262"/>
      <c r="M14" s="265"/>
      <c r="N14" s="265"/>
      <c r="O14" s="259"/>
      <c r="P14" s="259"/>
      <c r="Q14" s="193"/>
      <c r="R14" s="193"/>
    </row>
    <row r="15" spans="1:18" ht="12.75" customHeight="1">
      <c r="A15" s="294">
        <v>3</v>
      </c>
      <c r="B15" s="304">
        <v>3</v>
      </c>
      <c r="C15" s="277" t="str">
        <f>VLOOKUP(B15,пр.взв.!B7:E70,2,FALSE)</f>
        <v>СВЕКРОВКИНА Екатерина Алексеевна</v>
      </c>
      <c r="D15" s="250" t="str">
        <f>VLOOKUP(B15,пр.взв.!B7:F114,3,FALSE)</f>
        <v>12.03.1993, МС</v>
      </c>
      <c r="E15" s="250" t="str">
        <f>VLOOKUP(B15,пр.взв.!B7:G114,4,FALSE)</f>
        <v>ЦФО</v>
      </c>
      <c r="F15" s="252"/>
      <c r="G15" s="253"/>
      <c r="H15" s="254"/>
      <c r="I15" s="208"/>
      <c r="J15" s="294">
        <v>6</v>
      </c>
      <c r="K15" s="304">
        <v>4</v>
      </c>
      <c r="L15" s="282" t="str">
        <f>VLOOKUP(K15,пр.взв.!B7:E70,2,FALSE)</f>
        <v>ФОМИНА Илона Сергеевна</v>
      </c>
      <c r="M15" s="250" t="str">
        <f>VLOOKUP(K15,пр.взв.!B7:F114,3,FALSE)</f>
        <v>24.04.1993, МС</v>
      </c>
      <c r="N15" s="250" t="str">
        <f>VLOOKUP(K15,пр.взв.!B7:G114,4,FALSE)</f>
        <v>Мос</v>
      </c>
      <c r="O15" s="252"/>
      <c r="P15" s="253"/>
      <c r="Q15" s="254"/>
      <c r="R15" s="208"/>
    </row>
    <row r="16" spans="1:18" ht="12.75" customHeight="1">
      <c r="A16" s="295"/>
      <c r="B16" s="298"/>
      <c r="C16" s="249"/>
      <c r="D16" s="251"/>
      <c r="E16" s="251"/>
      <c r="F16" s="251"/>
      <c r="G16" s="251"/>
      <c r="H16" s="221"/>
      <c r="I16" s="202"/>
      <c r="J16" s="295"/>
      <c r="K16" s="298"/>
      <c r="L16" s="263"/>
      <c r="M16" s="251"/>
      <c r="N16" s="251"/>
      <c r="O16" s="251"/>
      <c r="P16" s="251"/>
      <c r="Q16" s="221"/>
      <c r="R16" s="202"/>
    </row>
    <row r="17" spans="1:18" ht="12.75" customHeight="1">
      <c r="A17" s="295"/>
      <c r="B17" s="298">
        <v>11</v>
      </c>
      <c r="C17" s="257" t="str">
        <f>VLOOKUP(B17,пр.взв.!B7:E70,2,FALSE)</f>
        <v>КИРЕЕВА Таисия Владимировна</v>
      </c>
      <c r="D17" s="211" t="str">
        <f>VLOOKUP(B17,пр.взв.!B7:F116,3,FALSE)</f>
        <v>13.12.1990, МС</v>
      </c>
      <c r="E17" s="211" t="str">
        <f>VLOOKUP(B17,пр.взв.!B7:G116,4,FALSE)</f>
        <v>ПФО</v>
      </c>
      <c r="F17" s="258"/>
      <c r="G17" s="258"/>
      <c r="H17" s="203"/>
      <c r="I17" s="203"/>
      <c r="J17" s="295"/>
      <c r="K17" s="298">
        <v>12</v>
      </c>
      <c r="L17" s="261" t="str">
        <f>VLOOKUP(K17,пр.взв.!B7:E70,2,FALSE)</f>
        <v>БУРОВА Анастасия Павловна</v>
      </c>
      <c r="M17" s="211" t="str">
        <f>VLOOKUP(K17,пр.взв.!B7:F116,3,FALSE)</f>
        <v>15.06.1992, КМС</v>
      </c>
      <c r="N17" s="211" t="str">
        <f>VLOOKUP(K17,пр.взв.!B7:G116,4,FALSE)</f>
        <v>ПФО</v>
      </c>
      <c r="O17" s="258"/>
      <c r="P17" s="258"/>
      <c r="Q17" s="203"/>
      <c r="R17" s="203"/>
    </row>
    <row r="18" spans="1:18" ht="13.5" customHeight="1" thickBot="1">
      <c r="A18" s="301"/>
      <c r="B18" s="300"/>
      <c r="C18" s="283"/>
      <c r="D18" s="265"/>
      <c r="E18" s="265"/>
      <c r="F18" s="259"/>
      <c r="G18" s="259"/>
      <c r="H18" s="193"/>
      <c r="I18" s="193"/>
      <c r="J18" s="301"/>
      <c r="K18" s="300"/>
      <c r="L18" s="262"/>
      <c r="M18" s="265"/>
      <c r="N18" s="265"/>
      <c r="O18" s="259"/>
      <c r="P18" s="259"/>
      <c r="Q18" s="193"/>
      <c r="R18" s="193"/>
    </row>
    <row r="19" spans="1:18" ht="12.75" customHeight="1">
      <c r="A19" s="294"/>
      <c r="B19" s="304">
        <v>7</v>
      </c>
      <c r="C19" s="248" t="str">
        <f>VLOOKUP(B19,пр.взв.!B7:E70,2,FALSE)</f>
        <v>АМБАРЦУМЯН Галина Самсоновна</v>
      </c>
      <c r="D19" s="250" t="str">
        <f>VLOOKUP(B19,пр.взв.!B7:F118,3,FALSE)</f>
        <v>11.03.1991, МСМК</v>
      </c>
      <c r="E19" s="250" t="str">
        <f>VLOOKUP(B19,пр.взв.!B7:G118,4,FALSE)</f>
        <v>Мос</v>
      </c>
      <c r="F19" s="251" t="s">
        <v>114</v>
      </c>
      <c r="G19" s="302"/>
      <c r="H19" s="221"/>
      <c r="I19" s="211"/>
      <c r="J19" s="294"/>
      <c r="K19" s="303">
        <v>8</v>
      </c>
      <c r="L19" s="264" t="str">
        <f>VLOOKUP(K19,пр.взв.!B7:E70,2,FALSE)</f>
        <v>АЛЕКСЕЕВА Ирина Вячеславовна</v>
      </c>
      <c r="M19" s="250" t="str">
        <f>VLOOKUP(K19,пр.взв.!B7:F118,3,FALSE)</f>
        <v>27.06.1990, МС</v>
      </c>
      <c r="N19" s="250" t="str">
        <f>VLOOKUP(K19,пр.взв.!B7:G118,4,FALSE)</f>
        <v>ПФО</v>
      </c>
      <c r="O19" s="251" t="s">
        <v>114</v>
      </c>
      <c r="P19" s="302"/>
      <c r="Q19" s="221"/>
      <c r="R19" s="211"/>
    </row>
    <row r="20" spans="1:18" ht="12.75" customHeight="1">
      <c r="A20" s="295"/>
      <c r="B20" s="298"/>
      <c r="C20" s="249"/>
      <c r="D20" s="251"/>
      <c r="E20" s="251"/>
      <c r="F20" s="251"/>
      <c r="G20" s="251"/>
      <c r="H20" s="221"/>
      <c r="I20" s="202"/>
      <c r="J20" s="295"/>
      <c r="K20" s="298"/>
      <c r="L20" s="263"/>
      <c r="M20" s="251"/>
      <c r="N20" s="251"/>
      <c r="O20" s="251"/>
      <c r="P20" s="251"/>
      <c r="Q20" s="221"/>
      <c r="R20" s="202"/>
    </row>
    <row r="21" spans="1:18" ht="12.75" customHeight="1">
      <c r="A21" s="295"/>
      <c r="B21" s="298">
        <v>15</v>
      </c>
      <c r="C21" s="257"/>
      <c r="D21" s="211"/>
      <c r="E21" s="211"/>
      <c r="F21" s="258"/>
      <c r="G21" s="258"/>
      <c r="H21" s="203"/>
      <c r="I21" s="203"/>
      <c r="J21" s="295"/>
      <c r="K21" s="298">
        <v>16</v>
      </c>
      <c r="L21" s="261"/>
      <c r="M21" s="211"/>
      <c r="N21" s="211"/>
      <c r="O21" s="258"/>
      <c r="P21" s="258"/>
      <c r="Q21" s="203"/>
      <c r="R21" s="203"/>
    </row>
    <row r="22" spans="1:18" ht="12.75" customHeight="1">
      <c r="A22" s="296"/>
      <c r="B22" s="298"/>
      <c r="C22" s="249"/>
      <c r="D22" s="251"/>
      <c r="E22" s="251"/>
      <c r="F22" s="252"/>
      <c r="G22" s="252"/>
      <c r="H22" s="208"/>
      <c r="I22" s="208"/>
      <c r="J22" s="296"/>
      <c r="K22" s="298"/>
      <c r="L22" s="263"/>
      <c r="M22" s="251"/>
      <c r="N22" s="251"/>
      <c r="O22" s="252"/>
      <c r="P22" s="252"/>
      <c r="Q22" s="208"/>
      <c r="R22" s="208"/>
    </row>
    <row r="24" spans="1:18" ht="16.5" thickBot="1">
      <c r="B24" s="103" t="s">
        <v>36</v>
      </c>
      <c r="C24" s="105" t="s">
        <v>42</v>
      </c>
      <c r="D24" s="104" t="s">
        <v>40</v>
      </c>
      <c r="E24" s="105"/>
      <c r="F24" s="103" t="str">
        <f>B2</f>
        <v>В/к 72 кг.</v>
      </c>
      <c r="G24" s="105"/>
      <c r="H24" s="105"/>
      <c r="I24" s="105"/>
      <c r="J24" s="105"/>
      <c r="K24" s="103" t="s">
        <v>1</v>
      </c>
      <c r="L24" s="105" t="s">
        <v>42</v>
      </c>
      <c r="M24" s="104" t="s">
        <v>40</v>
      </c>
      <c r="N24" s="105"/>
      <c r="O24" s="103" t="str">
        <f>K2</f>
        <v>В/к 72 кг.</v>
      </c>
      <c r="P24" s="105"/>
      <c r="Q24" s="105"/>
      <c r="R24" s="105"/>
    </row>
    <row r="25" spans="1:18" ht="12.75" customHeight="1">
      <c r="A25" s="286" t="s">
        <v>43</v>
      </c>
      <c r="B25" s="268" t="s">
        <v>4</v>
      </c>
      <c r="C25" s="270" t="s">
        <v>5</v>
      </c>
      <c r="D25" s="270" t="s">
        <v>14</v>
      </c>
      <c r="E25" s="270" t="s">
        <v>15</v>
      </c>
      <c r="F25" s="270" t="s">
        <v>16</v>
      </c>
      <c r="G25" s="284" t="s">
        <v>44</v>
      </c>
      <c r="H25" s="273" t="s">
        <v>45</v>
      </c>
      <c r="I25" s="275" t="s">
        <v>18</v>
      </c>
      <c r="J25" s="286" t="s">
        <v>43</v>
      </c>
      <c r="K25" s="268" t="s">
        <v>4</v>
      </c>
      <c r="L25" s="270" t="s">
        <v>5</v>
      </c>
      <c r="M25" s="270" t="s">
        <v>14</v>
      </c>
      <c r="N25" s="270" t="s">
        <v>15</v>
      </c>
      <c r="O25" s="270" t="s">
        <v>16</v>
      </c>
      <c r="P25" s="284" t="s">
        <v>44</v>
      </c>
      <c r="Q25" s="273" t="s">
        <v>45</v>
      </c>
      <c r="R25" s="275" t="s">
        <v>18</v>
      </c>
    </row>
    <row r="26" spans="1:18" ht="13.5" customHeight="1" thickBot="1">
      <c r="A26" s="287"/>
      <c r="B26" s="269" t="s">
        <v>37</v>
      </c>
      <c r="C26" s="271"/>
      <c r="D26" s="271"/>
      <c r="E26" s="271"/>
      <c r="F26" s="271"/>
      <c r="G26" s="285"/>
      <c r="H26" s="274"/>
      <c r="I26" s="276" t="s">
        <v>38</v>
      </c>
      <c r="J26" s="287"/>
      <c r="K26" s="269" t="s">
        <v>37</v>
      </c>
      <c r="L26" s="271"/>
      <c r="M26" s="271"/>
      <c r="N26" s="271"/>
      <c r="O26" s="271"/>
      <c r="P26" s="285"/>
      <c r="Q26" s="274"/>
      <c r="R26" s="276" t="s">
        <v>38</v>
      </c>
    </row>
    <row r="27" spans="1:18">
      <c r="A27" s="294">
        <v>7</v>
      </c>
      <c r="B27" s="297">
        <f>пр.хода!E8</f>
        <v>1</v>
      </c>
      <c r="C27" s="277" t="str">
        <f>VLOOKUP(B27,пр.взв.!B1:E82,2,FALSE)</f>
        <v>ЖИЖИНА Анна Владимировна</v>
      </c>
      <c r="D27" s="250" t="str">
        <f>VLOOKUP(B27,пр.взв.!B1:F126,3,FALSE)</f>
        <v>28.09.1993, МС</v>
      </c>
      <c r="E27" s="250" t="str">
        <f>VLOOKUP(B27,пр.взв.!B1:G126,4,FALSE)</f>
        <v>ЦФО</v>
      </c>
      <c r="F27" s="278"/>
      <c r="G27" s="266"/>
      <c r="H27" s="267"/>
      <c r="I27" s="279"/>
      <c r="J27" s="243">
        <v>9</v>
      </c>
      <c r="K27" s="297">
        <f>пр.хода!Q8</f>
        <v>10</v>
      </c>
      <c r="L27" s="282" t="str">
        <f>VLOOKUP(K27,пр.взв.!B1:E82,2,FALSE)</f>
        <v>КОВЫЛИНА Екатерина Александровна</v>
      </c>
      <c r="M27" s="250" t="str">
        <f>VLOOKUP(K27,пр.взв.!B1:F126,3,FALSE)</f>
        <v>09.03.1991, МС</v>
      </c>
      <c r="N27" s="250" t="str">
        <f>VLOOKUP(K27,пр.взв.!B1:G126,4,FALSE)</f>
        <v>Мос</v>
      </c>
      <c r="O27" s="278"/>
      <c r="P27" s="266"/>
      <c r="Q27" s="267"/>
      <c r="R27" s="279"/>
    </row>
    <row r="28" spans="1:18">
      <c r="A28" s="295"/>
      <c r="B28" s="298"/>
      <c r="C28" s="249"/>
      <c r="D28" s="251"/>
      <c r="E28" s="251"/>
      <c r="F28" s="251"/>
      <c r="G28" s="251"/>
      <c r="H28" s="221"/>
      <c r="I28" s="202"/>
      <c r="J28" s="244"/>
      <c r="K28" s="298"/>
      <c r="L28" s="263"/>
      <c r="M28" s="251"/>
      <c r="N28" s="251"/>
      <c r="O28" s="251"/>
      <c r="P28" s="251"/>
      <c r="Q28" s="221"/>
      <c r="R28" s="202"/>
    </row>
    <row r="29" spans="1:18">
      <c r="A29" s="295"/>
      <c r="B29" s="299">
        <f>пр.хода!E12</f>
        <v>13</v>
      </c>
      <c r="C29" s="257" t="str">
        <f>VLOOKUP(B29,пр.взв.!B1:E82,2,FALSE)</f>
        <v>ВОЛКОВА Олеся Константиновна</v>
      </c>
      <c r="D29" s="211" t="str">
        <f>VLOOKUP(B29,пр.взв.!B1:F128,3,FALSE)</f>
        <v>10.12.1985, МС</v>
      </c>
      <c r="E29" s="211" t="str">
        <f>VLOOKUP(B29,пр.взв.!B1:G128,4,FALSE)</f>
        <v>ЦФО</v>
      </c>
      <c r="F29" s="258"/>
      <c r="G29" s="258"/>
      <c r="H29" s="203"/>
      <c r="I29" s="203"/>
      <c r="J29" s="244"/>
      <c r="K29" s="299">
        <f>пр.хода!Q12</f>
        <v>6</v>
      </c>
      <c r="L29" s="261" t="str">
        <f>VLOOKUP(K29,пр.взв.!B1:E82,2,FALSE)</f>
        <v>РУЛЁВА Оксана Викторовна</v>
      </c>
      <c r="M29" s="211" t="str">
        <f>VLOOKUP(K29,пр.взв.!B1:F128,3,FALSE)</f>
        <v>29.03.1995, КМС</v>
      </c>
      <c r="N29" s="211" t="str">
        <f>VLOOKUP(K29,пр.взв.!B1:G128,4,FALSE)</f>
        <v>УрФО</v>
      </c>
      <c r="O29" s="258"/>
      <c r="P29" s="258"/>
      <c r="Q29" s="203"/>
      <c r="R29" s="203"/>
    </row>
    <row r="30" spans="1:18" ht="13.5" thickBot="1">
      <c r="A30" s="301"/>
      <c r="B30" s="300"/>
      <c r="C30" s="283"/>
      <c r="D30" s="265"/>
      <c r="E30" s="265"/>
      <c r="F30" s="259"/>
      <c r="G30" s="259"/>
      <c r="H30" s="193"/>
      <c r="I30" s="193"/>
      <c r="J30" s="280"/>
      <c r="K30" s="300"/>
      <c r="L30" s="262"/>
      <c r="M30" s="265"/>
      <c r="N30" s="265"/>
      <c r="O30" s="259"/>
      <c r="P30" s="259"/>
      <c r="Q30" s="193"/>
      <c r="R30" s="193"/>
    </row>
    <row r="31" spans="1:18">
      <c r="A31" s="294">
        <v>8</v>
      </c>
      <c r="B31" s="297">
        <f>пр.хода!E16</f>
        <v>3</v>
      </c>
      <c r="C31" s="248" t="str">
        <f>VLOOKUP(B31,пр.взв.!B1:E82,2,FALSE)</f>
        <v>СВЕКРОВКИНА Екатерина Алексеевна</v>
      </c>
      <c r="D31" s="250" t="str">
        <f>VLOOKUP(B31,пр.взв.!B1:F130,3,FALSE)</f>
        <v>12.03.1993, МС</v>
      </c>
      <c r="E31" s="250" t="str">
        <f>VLOOKUP(B31,пр.взв.!B1:G130,4,FALSE)</f>
        <v>ЦФО</v>
      </c>
      <c r="F31" s="278"/>
      <c r="G31" s="266"/>
      <c r="H31" s="267"/>
      <c r="I31" s="293"/>
      <c r="J31" s="243">
        <v>10</v>
      </c>
      <c r="K31" s="297">
        <f>пр.хода!Q16</f>
        <v>12</v>
      </c>
      <c r="L31" s="264" t="str">
        <f>VLOOKUP(K31,пр.взв.!B1:E82,2,FALSE)</f>
        <v>БУРОВА Анастасия Павловна</v>
      </c>
      <c r="M31" s="250" t="str">
        <f>VLOOKUP(K31,пр.взв.!B1:F130,3,FALSE)</f>
        <v>15.06.1992, КМС</v>
      </c>
      <c r="N31" s="250" t="str">
        <f>VLOOKUP(K31,пр.взв.!B1:G130,4,FALSE)</f>
        <v>ПФО</v>
      </c>
      <c r="O31" s="278"/>
      <c r="P31" s="266"/>
      <c r="Q31" s="267"/>
      <c r="R31" s="293"/>
    </row>
    <row r="32" spans="1:18">
      <c r="A32" s="295"/>
      <c r="B32" s="298"/>
      <c r="C32" s="249"/>
      <c r="D32" s="251"/>
      <c r="E32" s="251"/>
      <c r="F32" s="251"/>
      <c r="G32" s="251"/>
      <c r="H32" s="221"/>
      <c r="I32" s="202"/>
      <c r="J32" s="244"/>
      <c r="K32" s="298"/>
      <c r="L32" s="263"/>
      <c r="M32" s="251"/>
      <c r="N32" s="251"/>
      <c r="O32" s="251"/>
      <c r="P32" s="251"/>
      <c r="Q32" s="221"/>
      <c r="R32" s="202"/>
    </row>
    <row r="33" spans="1:18">
      <c r="A33" s="295"/>
      <c r="B33" s="299">
        <f>пр.хода!E20</f>
        <v>7</v>
      </c>
      <c r="C33" s="257" t="str">
        <f>VLOOKUP(B33,пр.взв.!B1:E82,2,FALSE)</f>
        <v>АМБАРЦУМЯН Галина Самсоновна</v>
      </c>
      <c r="D33" s="211" t="str">
        <f>VLOOKUP(B33,пр.взв.!B1:F132,3,FALSE)</f>
        <v>11.03.1991, МСМК</v>
      </c>
      <c r="E33" s="211" t="str">
        <f>VLOOKUP(B33,пр.взв.!B1:G132,4,FALSE)</f>
        <v>Мос</v>
      </c>
      <c r="F33" s="258"/>
      <c r="G33" s="258"/>
      <c r="H33" s="203"/>
      <c r="I33" s="203"/>
      <c r="J33" s="244"/>
      <c r="K33" s="299">
        <f>пр.хода!Q20</f>
        <v>8</v>
      </c>
      <c r="L33" s="261" t="str">
        <f>VLOOKUP(K33,пр.взв.!B1:E82,2,FALSE)</f>
        <v>АЛЕКСЕЕВА Ирина Вячеславовна</v>
      </c>
      <c r="M33" s="211" t="str">
        <f>VLOOKUP(K33,пр.взв.!B1:F132,3,FALSE)</f>
        <v>27.06.1990, МС</v>
      </c>
      <c r="N33" s="211" t="str">
        <f>VLOOKUP(K33,пр.взв.!B1:G132,4,FALSE)</f>
        <v>ПФО</v>
      </c>
      <c r="O33" s="258"/>
      <c r="P33" s="258"/>
      <c r="Q33" s="203"/>
      <c r="R33" s="203"/>
    </row>
    <row r="34" spans="1:18">
      <c r="A34" s="296"/>
      <c r="B34" s="298"/>
      <c r="C34" s="249"/>
      <c r="D34" s="251"/>
      <c r="E34" s="251"/>
      <c r="F34" s="252"/>
      <c r="G34" s="252"/>
      <c r="H34" s="208"/>
      <c r="I34" s="208"/>
      <c r="J34" s="245"/>
      <c r="K34" s="298"/>
      <c r="L34" s="263"/>
      <c r="M34" s="251"/>
      <c r="N34" s="251"/>
      <c r="O34" s="252"/>
      <c r="P34" s="252"/>
      <c r="Q34" s="208"/>
      <c r="R34" s="208"/>
    </row>
    <row r="36" spans="1:18" ht="16.5" thickBot="1">
      <c r="B36" s="103" t="s">
        <v>36</v>
      </c>
      <c r="C36" s="107" t="s">
        <v>46</v>
      </c>
      <c r="D36" s="107"/>
      <c r="E36" s="107"/>
      <c r="F36" s="110" t="str">
        <f>пр.взв.!D4</f>
        <v>в.к. 72 кг.</v>
      </c>
      <c r="G36" s="107"/>
      <c r="H36" s="107"/>
      <c r="I36" s="107"/>
      <c r="J36" s="106"/>
      <c r="K36" s="103" t="s">
        <v>1</v>
      </c>
      <c r="L36" s="107" t="s">
        <v>46</v>
      </c>
      <c r="M36" s="107"/>
      <c r="N36" s="107"/>
      <c r="O36" s="103" t="str">
        <f>пр.взв.!D4</f>
        <v>в.к. 72 кг.</v>
      </c>
      <c r="P36" s="107"/>
      <c r="Q36" s="107"/>
      <c r="R36" s="107"/>
    </row>
    <row r="37" spans="1:18" ht="12.75" customHeight="1">
      <c r="A37" s="286" t="s">
        <v>43</v>
      </c>
      <c r="B37" s="268" t="s">
        <v>4</v>
      </c>
      <c r="C37" s="270" t="s">
        <v>5</v>
      </c>
      <c r="D37" s="270" t="s">
        <v>14</v>
      </c>
      <c r="E37" s="270" t="s">
        <v>15</v>
      </c>
      <c r="F37" s="270" t="s">
        <v>16</v>
      </c>
      <c r="G37" s="284" t="s">
        <v>44</v>
      </c>
      <c r="H37" s="273" t="s">
        <v>45</v>
      </c>
      <c r="I37" s="275" t="s">
        <v>18</v>
      </c>
      <c r="J37" s="286" t="s">
        <v>43</v>
      </c>
      <c r="K37" s="268" t="s">
        <v>4</v>
      </c>
      <c r="L37" s="270" t="s">
        <v>5</v>
      </c>
      <c r="M37" s="270" t="s">
        <v>14</v>
      </c>
      <c r="N37" s="270" t="s">
        <v>15</v>
      </c>
      <c r="O37" s="270" t="s">
        <v>16</v>
      </c>
      <c r="P37" s="284" t="s">
        <v>44</v>
      </c>
      <c r="Q37" s="273" t="s">
        <v>45</v>
      </c>
      <c r="R37" s="275" t="s">
        <v>18</v>
      </c>
    </row>
    <row r="38" spans="1:18" ht="13.5" customHeight="1" thickBot="1">
      <c r="A38" s="287"/>
      <c r="B38" s="269" t="s">
        <v>37</v>
      </c>
      <c r="C38" s="271"/>
      <c r="D38" s="271"/>
      <c r="E38" s="271"/>
      <c r="F38" s="271"/>
      <c r="G38" s="285"/>
      <c r="H38" s="274"/>
      <c r="I38" s="276" t="s">
        <v>38</v>
      </c>
      <c r="J38" s="287"/>
      <c r="K38" s="269" t="s">
        <v>37</v>
      </c>
      <c r="L38" s="271"/>
      <c r="M38" s="271"/>
      <c r="N38" s="271"/>
      <c r="O38" s="271"/>
      <c r="P38" s="285"/>
      <c r="Q38" s="274"/>
      <c r="R38" s="276" t="s">
        <v>38</v>
      </c>
    </row>
    <row r="39" spans="1:18">
      <c r="A39" s="288">
        <v>11</v>
      </c>
      <c r="B39" s="292">
        <f>пр.хода!G10</f>
        <v>13</v>
      </c>
      <c r="C39" s="248" t="str">
        <f>VLOOKUP(B39,пр.взв.!B2:E90,2,FALSE)</f>
        <v>ВОЛКОВА Олеся Константиновна</v>
      </c>
      <c r="D39" s="250" t="str">
        <f>VLOOKUP(B39,пр.взв.!B2:F138,3,FALSE)</f>
        <v>10.12.1985, МС</v>
      </c>
      <c r="E39" s="250" t="str">
        <f>VLOOKUP(B39,пр.взв.!B2:G138,4,FALSE)</f>
        <v>ЦФО</v>
      </c>
      <c r="F39" s="252"/>
      <c r="G39" s="253"/>
      <c r="H39" s="254"/>
      <c r="I39" s="208"/>
      <c r="J39" s="288">
        <v>12</v>
      </c>
      <c r="K39" s="292">
        <f>пр.хода!O10</f>
        <v>10</v>
      </c>
      <c r="L39" s="264" t="str">
        <f>VLOOKUP(K39,пр.взв.!B2:E90,2,FALSE)</f>
        <v>КОВЫЛИНА Екатерина Александровна</v>
      </c>
      <c r="M39" s="250" t="str">
        <f>VLOOKUP(K39,пр.взв.!B2:F138,3,FALSE)</f>
        <v>09.03.1991, МС</v>
      </c>
      <c r="N39" s="250" t="str">
        <f>VLOOKUP(K39,пр.взв.!B2:G138,4,FALSE)</f>
        <v>Мос</v>
      </c>
      <c r="O39" s="252"/>
      <c r="P39" s="253"/>
      <c r="Q39" s="254"/>
      <c r="R39" s="208"/>
    </row>
    <row r="40" spans="1:18">
      <c r="A40" s="289"/>
      <c r="B40" s="247"/>
      <c r="C40" s="249"/>
      <c r="D40" s="251"/>
      <c r="E40" s="251"/>
      <c r="F40" s="251"/>
      <c r="G40" s="251"/>
      <c r="H40" s="221"/>
      <c r="I40" s="202"/>
      <c r="J40" s="289"/>
      <c r="K40" s="247"/>
      <c r="L40" s="263"/>
      <c r="M40" s="251"/>
      <c r="N40" s="251"/>
      <c r="O40" s="251"/>
      <c r="P40" s="251"/>
      <c r="Q40" s="221"/>
      <c r="R40" s="202"/>
    </row>
    <row r="41" spans="1:18">
      <c r="A41" s="289"/>
      <c r="B41" s="291">
        <f>пр.хода!G18</f>
        <v>7</v>
      </c>
      <c r="C41" s="257" t="str">
        <f>VLOOKUP(B41,пр.взв.!B2:E90,2,FALSE)</f>
        <v>АМБАРЦУМЯН Галина Самсоновна</v>
      </c>
      <c r="D41" s="211" t="str">
        <f>VLOOKUP(B41,пр.взв.!B2:F140,3,FALSE)</f>
        <v>11.03.1991, МСМК</v>
      </c>
      <c r="E41" s="211" t="str">
        <f>VLOOKUP(B41,пр.взв.!B2:G140,4,FALSE)</f>
        <v>Мос</v>
      </c>
      <c r="F41" s="258"/>
      <c r="G41" s="258"/>
      <c r="H41" s="203"/>
      <c r="I41" s="203"/>
      <c r="J41" s="289"/>
      <c r="K41" s="291">
        <f>пр.хода!O18</f>
        <v>8</v>
      </c>
      <c r="L41" s="261" t="str">
        <f>VLOOKUP(K41,пр.взв.!B2:E90,2,FALSE)</f>
        <v>АЛЕКСЕЕВА Ирина Вячеславовна</v>
      </c>
      <c r="M41" s="211" t="str">
        <f>VLOOKUP(K41,пр.взв.!B2:F140,3,FALSE)</f>
        <v>27.06.1990, МС</v>
      </c>
      <c r="N41" s="211" t="str">
        <f>VLOOKUP(K41,пр.взв.!B2:G140,4,FALSE)</f>
        <v>ПФО</v>
      </c>
      <c r="O41" s="258"/>
      <c r="P41" s="258"/>
      <c r="Q41" s="203"/>
      <c r="R41" s="203"/>
    </row>
    <row r="42" spans="1:18">
      <c r="A42" s="290"/>
      <c r="B42" s="256"/>
      <c r="C42" s="249"/>
      <c r="D42" s="251"/>
      <c r="E42" s="251"/>
      <c r="F42" s="252"/>
      <c r="G42" s="252"/>
      <c r="H42" s="208"/>
      <c r="I42" s="208"/>
      <c r="J42" s="290"/>
      <c r="K42" s="256"/>
      <c r="L42" s="263"/>
      <c r="M42" s="251"/>
      <c r="N42" s="251"/>
      <c r="O42" s="252"/>
      <c r="P42" s="252"/>
      <c r="Q42" s="208"/>
      <c r="R42" s="208"/>
    </row>
    <row r="44" spans="1:18" ht="15">
      <c r="A44" s="272" t="s">
        <v>47</v>
      </c>
      <c r="B44" s="272"/>
      <c r="C44" s="272"/>
      <c r="D44" s="272"/>
      <c r="E44" s="272"/>
      <c r="F44" s="272"/>
      <c r="G44" s="272"/>
      <c r="H44" s="272"/>
      <c r="I44" s="272"/>
      <c r="J44" s="272" t="s">
        <v>48</v>
      </c>
      <c r="K44" s="272"/>
      <c r="L44" s="272"/>
      <c r="M44" s="272"/>
      <c r="N44" s="272"/>
      <c r="O44" s="272"/>
      <c r="P44" s="272"/>
      <c r="Q44" s="272"/>
      <c r="R44" s="272"/>
    </row>
    <row r="45" spans="1:18" ht="16.5" thickBot="1">
      <c r="B45" s="103" t="s">
        <v>36</v>
      </c>
      <c r="C45" s="108"/>
      <c r="D45" s="108"/>
      <c r="E45" s="108"/>
      <c r="F45" s="111" t="str">
        <f>F36</f>
        <v>в.к. 72 кг.</v>
      </c>
      <c r="G45" s="108"/>
      <c r="H45" s="108"/>
      <c r="I45" s="108"/>
      <c r="J45" s="70"/>
      <c r="K45" s="109" t="s">
        <v>1</v>
      </c>
      <c r="L45" s="108"/>
      <c r="M45" s="108"/>
      <c r="N45" s="108"/>
      <c r="O45" s="111" t="str">
        <f>O36</f>
        <v>в.к. 72 кг.</v>
      </c>
      <c r="P45" s="106"/>
      <c r="Q45" s="106"/>
      <c r="R45" s="106"/>
    </row>
    <row r="46" spans="1:18" ht="12.75" customHeight="1">
      <c r="A46" s="286" t="s">
        <v>43</v>
      </c>
      <c r="B46" s="268" t="s">
        <v>4</v>
      </c>
      <c r="C46" s="270" t="s">
        <v>5</v>
      </c>
      <c r="D46" s="270" t="s">
        <v>14</v>
      </c>
      <c r="E46" s="270" t="s">
        <v>15</v>
      </c>
      <c r="F46" s="270" t="s">
        <v>16</v>
      </c>
      <c r="G46" s="284" t="s">
        <v>44</v>
      </c>
      <c r="H46" s="273" t="s">
        <v>45</v>
      </c>
      <c r="I46" s="275" t="s">
        <v>18</v>
      </c>
      <c r="J46" s="286" t="s">
        <v>43</v>
      </c>
      <c r="K46" s="268" t="s">
        <v>4</v>
      </c>
      <c r="L46" s="270" t="s">
        <v>5</v>
      </c>
      <c r="M46" s="270" t="s">
        <v>14</v>
      </c>
      <c r="N46" s="270" t="s">
        <v>15</v>
      </c>
      <c r="O46" s="270" t="s">
        <v>16</v>
      </c>
      <c r="P46" s="284" t="s">
        <v>44</v>
      </c>
      <c r="Q46" s="273" t="s">
        <v>45</v>
      </c>
      <c r="R46" s="275" t="s">
        <v>18</v>
      </c>
    </row>
    <row r="47" spans="1:18" ht="13.5" customHeight="1" thickBot="1">
      <c r="A47" s="287"/>
      <c r="B47" s="269" t="s">
        <v>37</v>
      </c>
      <c r="C47" s="271"/>
      <c r="D47" s="271"/>
      <c r="E47" s="271"/>
      <c r="F47" s="271"/>
      <c r="G47" s="285"/>
      <c r="H47" s="274"/>
      <c r="I47" s="276" t="s">
        <v>38</v>
      </c>
      <c r="J47" s="287"/>
      <c r="K47" s="269" t="s">
        <v>37</v>
      </c>
      <c r="L47" s="271"/>
      <c r="M47" s="271"/>
      <c r="N47" s="271"/>
      <c r="O47" s="271"/>
      <c r="P47" s="285"/>
      <c r="Q47" s="274"/>
      <c r="R47" s="276" t="s">
        <v>38</v>
      </c>
    </row>
    <row r="48" spans="1:18" hidden="1">
      <c r="A48" s="243">
        <v>1</v>
      </c>
      <c r="B48" s="246">
        <f>пр.хода!A25</f>
        <v>5</v>
      </c>
      <c r="C48" s="277" t="str">
        <f>VLOOKUP(B48,пр.взв.!B4:E103,2,FALSE)</f>
        <v>ЛЕВЧЕНКО Нина Александровна</v>
      </c>
      <c r="D48" s="250" t="str">
        <f>VLOOKUP(B48,пр.взв.!B4:F147,3,FALSE)</f>
        <v>24.02.1994, МС</v>
      </c>
      <c r="E48" s="250" t="str">
        <f>VLOOKUP(B48,пр.взв.!B4:G147,4,FALSE)</f>
        <v>ЮФО</v>
      </c>
      <c r="F48" s="278"/>
      <c r="G48" s="266"/>
      <c r="H48" s="267"/>
      <c r="I48" s="279"/>
      <c r="J48" s="243">
        <v>3</v>
      </c>
      <c r="K48" s="281">
        <f>пр.хода!I25</f>
        <v>2</v>
      </c>
      <c r="L48" s="282" t="str">
        <f>VLOOKUP(K48,пр.взв.!B4:E103,2,FALSE)</f>
        <v>КАЗУРИНА Виктория Денисовна</v>
      </c>
      <c r="M48" s="250" t="str">
        <f>VLOOKUP(K48,пр.взв.!B4:F147,3,FALSE)</f>
        <v>27.04.1992, МС</v>
      </c>
      <c r="N48" s="250" t="str">
        <f>VLOOKUP(K48,пр.взв.!B4:G147,4,FALSE)</f>
        <v>ЦФО</v>
      </c>
      <c r="O48" s="252"/>
      <c r="P48" s="253"/>
      <c r="Q48" s="254"/>
      <c r="R48" s="208"/>
    </row>
    <row r="49" spans="1:18" hidden="1">
      <c r="A49" s="244"/>
      <c r="B49" s="247"/>
      <c r="C49" s="249"/>
      <c r="D49" s="251"/>
      <c r="E49" s="251"/>
      <c r="F49" s="251"/>
      <c r="G49" s="251"/>
      <c r="H49" s="221"/>
      <c r="I49" s="202"/>
      <c r="J49" s="244"/>
      <c r="K49" s="247"/>
      <c r="L49" s="263"/>
      <c r="M49" s="251"/>
      <c r="N49" s="251"/>
      <c r="O49" s="251"/>
      <c r="P49" s="251"/>
      <c r="Q49" s="221"/>
      <c r="R49" s="202"/>
    </row>
    <row r="50" spans="1:18" hidden="1">
      <c r="A50" s="244"/>
      <c r="B50" s="255">
        <f>пр.хода!A27</f>
        <v>1</v>
      </c>
      <c r="C50" s="257" t="str">
        <f>VLOOKUP(B50,пр.взв.!B4:E103,2,FALSE)</f>
        <v>ЖИЖИНА Анна Владимировна</v>
      </c>
      <c r="D50" s="211" t="str">
        <f>VLOOKUP(B50,пр.взв.!B4:F149,3,FALSE)</f>
        <v>28.09.1993, МС</v>
      </c>
      <c r="E50" s="211" t="str">
        <f>VLOOKUP(B50,пр.взв.!B4:G149,4,FALSE)</f>
        <v>ЦФО</v>
      </c>
      <c r="F50" s="258"/>
      <c r="G50" s="258"/>
      <c r="H50" s="203"/>
      <c r="I50" s="203"/>
      <c r="J50" s="244"/>
      <c r="K50" s="255">
        <f>пр.хода!I27</f>
        <v>6</v>
      </c>
      <c r="L50" s="261" t="str">
        <f>VLOOKUP(K50,пр.взв.!B4:E103,2,FALSE)</f>
        <v>РУЛЁВА Оксана Викторовна</v>
      </c>
      <c r="M50" s="211" t="str">
        <f>VLOOKUP(K50,пр.взв.!B4:F149,3,FALSE)</f>
        <v>29.03.1995, КМС</v>
      </c>
      <c r="N50" s="211" t="str">
        <f>VLOOKUP(K50,пр.взв.!B4:G149,4,FALSE)</f>
        <v>УрФО</v>
      </c>
      <c r="O50" s="258"/>
      <c r="P50" s="258"/>
      <c r="Q50" s="203"/>
      <c r="R50" s="203"/>
    </row>
    <row r="51" spans="1:18" ht="13.5" hidden="1" thickBot="1">
      <c r="A51" s="245"/>
      <c r="B51" s="260"/>
      <c r="C51" s="283"/>
      <c r="D51" s="265"/>
      <c r="E51" s="265"/>
      <c r="F51" s="259"/>
      <c r="G51" s="259"/>
      <c r="H51" s="193"/>
      <c r="I51" s="193"/>
      <c r="J51" s="280"/>
      <c r="K51" s="260"/>
      <c r="L51" s="262"/>
      <c r="M51" s="265"/>
      <c r="N51" s="265"/>
      <c r="O51" s="259"/>
      <c r="P51" s="259"/>
      <c r="Q51" s="193"/>
      <c r="R51" s="193"/>
    </row>
    <row r="52" spans="1:18" hidden="1">
      <c r="A52" s="243">
        <v>2</v>
      </c>
      <c r="B52" s="246">
        <f>пр.хода!A3</f>
        <v>0</v>
      </c>
      <c r="C52" s="248" t="e">
        <f>VLOOKUP(B52,пр.взв.!B4:E103,2,FALSE)</f>
        <v>#N/A</v>
      </c>
      <c r="D52" s="250" t="e">
        <f>VLOOKUP(B52,пр.взв.!B4:F151,3,FALSE)</f>
        <v>#N/A</v>
      </c>
      <c r="E52" s="250" t="e">
        <f>VLOOKUP(B52,пр.взв.!B4:G151,4,FALSE)</f>
        <v>#N/A</v>
      </c>
      <c r="F52" s="252"/>
      <c r="G52" s="253"/>
      <c r="H52" s="254"/>
      <c r="I52" s="208"/>
      <c r="J52" s="244">
        <v>4</v>
      </c>
      <c r="K52" s="246">
        <f>пр.хода!I31</f>
        <v>12</v>
      </c>
      <c r="L52" s="264" t="str">
        <f>VLOOKUP(K52,пр.взв.!B4:E103,2,FALSE)</f>
        <v>БУРОВА Анастасия Павловна</v>
      </c>
      <c r="M52" s="250" t="str">
        <f>VLOOKUP(K52,пр.взв.!B4:F151,3,FALSE)</f>
        <v>15.06.1992, КМС</v>
      </c>
      <c r="N52" s="250" t="str">
        <f>VLOOKUP(K52,пр.взв.!B4:G151,4,FALSE)</f>
        <v>ПФО</v>
      </c>
      <c r="O52" s="252"/>
      <c r="P52" s="253"/>
      <c r="Q52" s="254"/>
      <c r="R52" s="208"/>
    </row>
    <row r="53" spans="1:18" hidden="1">
      <c r="A53" s="244"/>
      <c r="B53" s="247"/>
      <c r="C53" s="249"/>
      <c r="D53" s="251"/>
      <c r="E53" s="251"/>
      <c r="F53" s="251"/>
      <c r="G53" s="251"/>
      <c r="H53" s="221"/>
      <c r="I53" s="202"/>
      <c r="J53" s="244"/>
      <c r="K53" s="247"/>
      <c r="L53" s="263"/>
      <c r="M53" s="251"/>
      <c r="N53" s="251"/>
      <c r="O53" s="251"/>
      <c r="P53" s="251"/>
      <c r="Q53" s="221"/>
      <c r="R53" s="202"/>
    </row>
    <row r="54" spans="1:18" hidden="1">
      <c r="A54" s="244"/>
      <c r="B54" s="255">
        <f>пр.хода!A33</f>
        <v>0</v>
      </c>
      <c r="C54" s="257" t="e">
        <f>VLOOKUP(B54,пр.взв.!B4:E103,2,FALSE)</f>
        <v>#N/A</v>
      </c>
      <c r="D54" s="211" t="e">
        <f>VLOOKUP(B54,пр.взв.!B4:F153,3,FALSE)</f>
        <v>#N/A</v>
      </c>
      <c r="E54" s="211" t="e">
        <f>VLOOKUP(B54,пр.взв.!B4:G153,4,FALSE)</f>
        <v>#N/A</v>
      </c>
      <c r="F54" s="258"/>
      <c r="G54" s="258"/>
      <c r="H54" s="203"/>
      <c r="I54" s="203"/>
      <c r="J54" s="244"/>
      <c r="K54" s="255">
        <f>пр.хода!I33</f>
        <v>0</v>
      </c>
      <c r="L54" s="261" t="e">
        <f>VLOOKUP(K54,пр.взв.!B4:E103,2,FALSE)</f>
        <v>#N/A</v>
      </c>
      <c r="M54" s="211" t="e">
        <f>VLOOKUP(K54,пр.взв.!B4:F153,3,FALSE)</f>
        <v>#N/A</v>
      </c>
      <c r="N54" s="211" t="e">
        <f>VLOOKUP(K54,пр.взв.!B4:G153,4,FALSE)</f>
        <v>#N/A</v>
      </c>
      <c r="O54" s="258"/>
      <c r="P54" s="258"/>
      <c r="Q54" s="203"/>
      <c r="R54" s="203"/>
    </row>
    <row r="55" spans="1:18" hidden="1">
      <c r="A55" s="245"/>
      <c r="B55" s="256"/>
      <c r="C55" s="249"/>
      <c r="D55" s="251"/>
      <c r="E55" s="251"/>
      <c r="F55" s="252"/>
      <c r="G55" s="252"/>
      <c r="H55" s="208"/>
      <c r="I55" s="208"/>
      <c r="J55" s="245"/>
      <c r="K55" s="256"/>
      <c r="L55" s="263"/>
      <c r="M55" s="251"/>
      <c r="N55" s="251"/>
      <c r="O55" s="252"/>
      <c r="P55" s="252"/>
      <c r="Q55" s="208"/>
      <c r="R55" s="208"/>
    </row>
    <row r="56" spans="1:18" ht="13.5" hidden="1" thickBot="1"/>
    <row r="57" spans="1:18" hidden="1">
      <c r="A57" s="286" t="s">
        <v>43</v>
      </c>
      <c r="B57" s="268" t="s">
        <v>4</v>
      </c>
      <c r="C57" s="270" t="s">
        <v>5</v>
      </c>
      <c r="D57" s="270" t="s">
        <v>14</v>
      </c>
      <c r="E57" s="270" t="s">
        <v>15</v>
      </c>
      <c r="F57" s="270" t="s">
        <v>16</v>
      </c>
      <c r="G57" s="284" t="s">
        <v>44</v>
      </c>
      <c r="H57" s="273" t="s">
        <v>45</v>
      </c>
      <c r="I57" s="275" t="s">
        <v>18</v>
      </c>
      <c r="J57" s="286" t="s">
        <v>43</v>
      </c>
      <c r="K57" s="310" t="s">
        <v>4</v>
      </c>
      <c r="L57" s="270" t="s">
        <v>5</v>
      </c>
      <c r="M57" s="270" t="s">
        <v>14</v>
      </c>
      <c r="N57" s="270" t="s">
        <v>15</v>
      </c>
      <c r="O57" s="270" t="s">
        <v>16</v>
      </c>
      <c r="P57" s="284" t="s">
        <v>44</v>
      </c>
      <c r="Q57" s="273" t="s">
        <v>45</v>
      </c>
      <c r="R57" s="275" t="s">
        <v>18</v>
      </c>
    </row>
    <row r="58" spans="1:18" ht="13.5" hidden="1" thickBot="1">
      <c r="A58" s="287"/>
      <c r="B58" s="269" t="s">
        <v>37</v>
      </c>
      <c r="C58" s="271"/>
      <c r="D58" s="271"/>
      <c r="E58" s="271"/>
      <c r="F58" s="271"/>
      <c r="G58" s="285"/>
      <c r="H58" s="274"/>
      <c r="I58" s="276" t="s">
        <v>38</v>
      </c>
      <c r="J58" s="287"/>
      <c r="K58" s="311" t="s">
        <v>37</v>
      </c>
      <c r="L58" s="271"/>
      <c r="M58" s="271"/>
      <c r="N58" s="271"/>
      <c r="O58" s="271"/>
      <c r="P58" s="285"/>
      <c r="Q58" s="274"/>
      <c r="R58" s="276" t="s">
        <v>38</v>
      </c>
    </row>
    <row r="59" spans="1:18">
      <c r="A59" s="243">
        <v>1</v>
      </c>
      <c r="B59" s="292">
        <f>пр.хода!C26</f>
        <v>1</v>
      </c>
      <c r="C59" s="277" t="str">
        <f>VLOOKUP(B59,пр.взв.!B1:E114,2,FALSE)</f>
        <v>ЖИЖИНА Анна Владимировна</v>
      </c>
      <c r="D59" s="250" t="str">
        <f>VLOOKUP(B59,пр.взв.!B1:F158,3,FALSE)</f>
        <v>28.09.1993, МС</v>
      </c>
      <c r="E59" s="250" t="e">
        <f>VLOOKUP(B59,пр.взв.!B15:G158,4,FALSE)</f>
        <v>#N/A</v>
      </c>
      <c r="F59" s="278"/>
      <c r="G59" s="266"/>
      <c r="H59" s="267"/>
      <c r="I59" s="279"/>
      <c r="J59" s="243">
        <v>3</v>
      </c>
      <c r="K59" s="314">
        <f>пр.хода!M26</f>
        <v>6</v>
      </c>
      <c r="L59" s="282" t="str">
        <f>VLOOKUP(K59,пр.взв.!B1:E114,2,FALSE)</f>
        <v>РУЛЁВА Оксана Викторовна</v>
      </c>
      <c r="M59" s="250" t="str">
        <f>VLOOKUP(K59,пр.взв.!B1:F158,3,FALSE)</f>
        <v>29.03.1995, КМС</v>
      </c>
      <c r="N59" s="250" t="str">
        <f>VLOOKUP(K59,пр.взв.!B1:G158,4,FALSE)</f>
        <v>УрФО</v>
      </c>
      <c r="O59" s="252"/>
      <c r="P59" s="253"/>
      <c r="Q59" s="254"/>
      <c r="R59" s="208"/>
    </row>
    <row r="60" spans="1:18">
      <c r="A60" s="244"/>
      <c r="B60" s="312"/>
      <c r="C60" s="249"/>
      <c r="D60" s="251"/>
      <c r="E60" s="251"/>
      <c r="F60" s="251"/>
      <c r="G60" s="251"/>
      <c r="H60" s="221"/>
      <c r="I60" s="202"/>
      <c r="J60" s="244"/>
      <c r="K60" s="312"/>
      <c r="L60" s="263"/>
      <c r="M60" s="251"/>
      <c r="N60" s="251"/>
      <c r="O60" s="251"/>
      <c r="P60" s="251"/>
      <c r="Q60" s="221"/>
      <c r="R60" s="202"/>
    </row>
    <row r="61" spans="1:18">
      <c r="A61" s="244"/>
      <c r="B61" s="291">
        <f>пр.хода!C32</f>
        <v>3</v>
      </c>
      <c r="C61" s="257" t="str">
        <f>VLOOKUP(B61,пр.взв.!B1:E114,2,FALSE)</f>
        <v>СВЕКРОВКИНА Екатерина Алексеевна</v>
      </c>
      <c r="D61" s="211" t="e">
        <f>VLOOKUP(B61,пр.взв.!B15:F160,3,FALSE)</f>
        <v>#N/A</v>
      </c>
      <c r="E61" s="211" t="str">
        <f>VLOOKUP(B61,пр.взв.!B1:G160,4,FALSE)</f>
        <v>ЦФО</v>
      </c>
      <c r="F61" s="258"/>
      <c r="G61" s="258"/>
      <c r="H61" s="203"/>
      <c r="I61" s="203"/>
      <c r="J61" s="244"/>
      <c r="K61" s="291">
        <f>пр.хода!M32</f>
        <v>12</v>
      </c>
      <c r="L61" s="261" t="str">
        <f>VLOOKUP(K61,пр.взв.!B1:E114,2,FALSE)</f>
        <v>БУРОВА Анастасия Павловна</v>
      </c>
      <c r="M61" s="211" t="str">
        <f>VLOOKUP(K61,пр.взв.!B1:F160,3,FALSE)</f>
        <v>15.06.1992, КМС</v>
      </c>
      <c r="N61" s="211" t="str">
        <f>VLOOKUP(K61,пр.взв.!B1:G160,4,FALSE)</f>
        <v>ПФО</v>
      </c>
      <c r="O61" s="258"/>
      <c r="P61" s="258"/>
      <c r="Q61" s="203"/>
      <c r="R61" s="203"/>
    </row>
    <row r="62" spans="1:18" ht="13.5" thickBot="1">
      <c r="A62" s="245"/>
      <c r="B62" s="313"/>
      <c r="C62" s="283"/>
      <c r="D62" s="265"/>
      <c r="E62" s="265"/>
      <c r="F62" s="259"/>
      <c r="G62" s="259"/>
      <c r="H62" s="193"/>
      <c r="I62" s="193"/>
      <c r="J62" s="280"/>
      <c r="K62" s="313"/>
      <c r="L62" s="262"/>
      <c r="M62" s="265"/>
      <c r="N62" s="265"/>
      <c r="O62" s="259"/>
      <c r="P62" s="259"/>
      <c r="Q62" s="193"/>
      <c r="R62" s="193"/>
    </row>
  </sheetData>
  <mergeCells count="436"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2"/>
    <mergeCell ref="K59:K60"/>
    <mergeCell ref="L59:L60"/>
    <mergeCell ref="K61:K62"/>
    <mergeCell ref="L61:L62"/>
    <mergeCell ref="G61:G62"/>
    <mergeCell ref="H61:H62"/>
    <mergeCell ref="I61:I62"/>
    <mergeCell ref="Q61:Q62"/>
    <mergeCell ref="R61:R62"/>
    <mergeCell ref="M61:M62"/>
    <mergeCell ref="N61:N62"/>
    <mergeCell ref="O61:O62"/>
    <mergeCell ref="P61:P62"/>
    <mergeCell ref="A59:A62"/>
    <mergeCell ref="B59:B60"/>
    <mergeCell ref="C59:C60"/>
    <mergeCell ref="D59:D60"/>
    <mergeCell ref="E59:E60"/>
    <mergeCell ref="F59:F60"/>
    <mergeCell ref="B61:B62"/>
    <mergeCell ref="C61:C62"/>
    <mergeCell ref="D61:D62"/>
    <mergeCell ref="E61:E62"/>
    <mergeCell ref="F61:F62"/>
    <mergeCell ref="M57:M58"/>
    <mergeCell ref="N57:N58"/>
    <mergeCell ref="O57:O58"/>
    <mergeCell ref="P57:P58"/>
    <mergeCell ref="Q57:Q58"/>
    <mergeCell ref="R57:R58"/>
    <mergeCell ref="G57:G58"/>
    <mergeCell ref="H57:H58"/>
    <mergeCell ref="I57:I58"/>
    <mergeCell ref="J57:J58"/>
    <mergeCell ref="K57:K58"/>
    <mergeCell ref="L57:L58"/>
    <mergeCell ref="A57:A58"/>
    <mergeCell ref="B57:B58"/>
    <mergeCell ref="C57:C58"/>
    <mergeCell ref="D57:D58"/>
    <mergeCell ref="E57:E58"/>
    <mergeCell ref="F57:F58"/>
    <mergeCell ref="G5:G6"/>
    <mergeCell ref="H5:H6"/>
    <mergeCell ref="B1:I1"/>
    <mergeCell ref="A7:A10"/>
    <mergeCell ref="B7:B8"/>
    <mergeCell ref="C7:C8"/>
    <mergeCell ref="D7:D8"/>
    <mergeCell ref="E7:E8"/>
    <mergeCell ref="F7:F8"/>
    <mergeCell ref="G7:G8"/>
    <mergeCell ref="H7:H8"/>
    <mergeCell ref="G11:G12"/>
    <mergeCell ref="H11:H12"/>
    <mergeCell ref="F13:F14"/>
    <mergeCell ref="G13:G14"/>
    <mergeCell ref="G19:G20"/>
    <mergeCell ref="H19:H20"/>
    <mergeCell ref="F21:F22"/>
    <mergeCell ref="K1:R1"/>
    <mergeCell ref="B2:I2"/>
    <mergeCell ref="K2:R2"/>
    <mergeCell ref="A5:A6"/>
    <mergeCell ref="B5:B6"/>
    <mergeCell ref="C5:C6"/>
    <mergeCell ref="D5:D6"/>
    <mergeCell ref="E5:E6"/>
    <mergeCell ref="F5:F6"/>
    <mergeCell ref="M5:M6"/>
    <mergeCell ref="N5:N6"/>
    <mergeCell ref="O5:O6"/>
    <mergeCell ref="P5:P6"/>
    <mergeCell ref="I5:I6"/>
    <mergeCell ref="J5:J6"/>
    <mergeCell ref="K5:K6"/>
    <mergeCell ref="L5:L6"/>
    <mergeCell ref="Q5:Q6"/>
    <mergeCell ref="R5:R6"/>
    <mergeCell ref="Q7:Q8"/>
    <mergeCell ref="R7:R8"/>
    <mergeCell ref="B9:B10"/>
    <mergeCell ref="C9:C10"/>
    <mergeCell ref="D9:D10"/>
    <mergeCell ref="E9:E10"/>
    <mergeCell ref="F9:F10"/>
    <mergeCell ref="G9:G10"/>
    <mergeCell ref="H9:H10"/>
    <mergeCell ref="I9:I10"/>
    <mergeCell ref="M9:M10"/>
    <mergeCell ref="N9:N10"/>
    <mergeCell ref="O9:O10"/>
    <mergeCell ref="P9:P10"/>
    <mergeCell ref="M7:M8"/>
    <mergeCell ref="N7:N8"/>
    <mergeCell ref="O7:O8"/>
    <mergeCell ref="P7:P8"/>
    <mergeCell ref="I7:I8"/>
    <mergeCell ref="J7:J10"/>
    <mergeCell ref="K7:K8"/>
    <mergeCell ref="L7:L8"/>
    <mergeCell ref="K9:K10"/>
    <mergeCell ref="L9:L10"/>
    <mergeCell ref="K13:K14"/>
    <mergeCell ref="L13:L14"/>
    <mergeCell ref="Q9:Q10"/>
    <mergeCell ref="R9:R10"/>
    <mergeCell ref="A11:A14"/>
    <mergeCell ref="B11:B12"/>
    <mergeCell ref="C11:C12"/>
    <mergeCell ref="D11:D12"/>
    <mergeCell ref="E11:E12"/>
    <mergeCell ref="F11:F12"/>
    <mergeCell ref="H13:H14"/>
    <mergeCell ref="I13:I14"/>
    <mergeCell ref="M11:M12"/>
    <mergeCell ref="N11:N12"/>
    <mergeCell ref="O11:O12"/>
    <mergeCell ref="P11:P12"/>
    <mergeCell ref="I11:I12"/>
    <mergeCell ref="J11:J14"/>
    <mergeCell ref="K11:K12"/>
    <mergeCell ref="L11:L12"/>
    <mergeCell ref="B13:B14"/>
    <mergeCell ref="C13:C14"/>
    <mergeCell ref="D13:D14"/>
    <mergeCell ref="E13:E14"/>
    <mergeCell ref="M13:M14"/>
    <mergeCell ref="N13:N14"/>
    <mergeCell ref="O13:O14"/>
    <mergeCell ref="P13:P14"/>
    <mergeCell ref="Q11:Q12"/>
    <mergeCell ref="R11:R12"/>
    <mergeCell ref="Q13:Q14"/>
    <mergeCell ref="R13:R14"/>
    <mergeCell ref="A15:A18"/>
    <mergeCell ref="B15:B16"/>
    <mergeCell ref="C15:C16"/>
    <mergeCell ref="D15:D16"/>
    <mergeCell ref="E15:E16"/>
    <mergeCell ref="F15:F16"/>
    <mergeCell ref="G15:G16"/>
    <mergeCell ref="H15:H16"/>
    <mergeCell ref="M15:M16"/>
    <mergeCell ref="N15:N16"/>
    <mergeCell ref="O15:O16"/>
    <mergeCell ref="P15:P16"/>
    <mergeCell ref="I15:I16"/>
    <mergeCell ref="J15:J18"/>
    <mergeCell ref="K15:K16"/>
    <mergeCell ref="L15:L16"/>
    <mergeCell ref="Q15:Q16"/>
    <mergeCell ref="R15:R16"/>
    <mergeCell ref="B17:B18"/>
    <mergeCell ref="C17:C18"/>
    <mergeCell ref="D17:D18"/>
    <mergeCell ref="E17:E18"/>
    <mergeCell ref="F17:F18"/>
    <mergeCell ref="G17:G18"/>
    <mergeCell ref="H17:H18"/>
    <mergeCell ref="I17:I18"/>
    <mergeCell ref="M17:M18"/>
    <mergeCell ref="N17:N18"/>
    <mergeCell ref="O17:O18"/>
    <mergeCell ref="P17:P18"/>
    <mergeCell ref="Q17:Q18"/>
    <mergeCell ref="R17:R18"/>
    <mergeCell ref="K17:K18"/>
    <mergeCell ref="L17:L18"/>
    <mergeCell ref="L19:L20"/>
    <mergeCell ref="B21:B22"/>
    <mergeCell ref="C21:C22"/>
    <mergeCell ref="D21:D22"/>
    <mergeCell ref="E21:E22"/>
    <mergeCell ref="G21:G22"/>
    <mergeCell ref="M21:M22"/>
    <mergeCell ref="N21:N22"/>
    <mergeCell ref="A19:A22"/>
    <mergeCell ref="B19:B20"/>
    <mergeCell ref="C19:C20"/>
    <mergeCell ref="D19:D20"/>
    <mergeCell ref="E19:E20"/>
    <mergeCell ref="F19:F20"/>
    <mergeCell ref="H21:H22"/>
    <mergeCell ref="I21:I22"/>
    <mergeCell ref="M19:M20"/>
    <mergeCell ref="J27:J30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Q19:Q20"/>
    <mergeCell ref="R19:R20"/>
    <mergeCell ref="Q21:Q22"/>
    <mergeCell ref="R21:R22"/>
    <mergeCell ref="K21:K22"/>
    <mergeCell ref="L21:L22"/>
    <mergeCell ref="O19:O20"/>
    <mergeCell ref="P19:P20"/>
    <mergeCell ref="O21:O22"/>
    <mergeCell ref="P21:P22"/>
    <mergeCell ref="Q25:Q26"/>
    <mergeCell ref="R25:R26"/>
    <mergeCell ref="M25:M26"/>
    <mergeCell ref="N25:N26"/>
    <mergeCell ref="O25:O26"/>
    <mergeCell ref="P25:P26"/>
    <mergeCell ref="N19:N20"/>
    <mergeCell ref="I19:I20"/>
    <mergeCell ref="J19:J22"/>
    <mergeCell ref="K19:K20"/>
    <mergeCell ref="H27:H28"/>
    <mergeCell ref="A27:A30"/>
    <mergeCell ref="B27:B28"/>
    <mergeCell ref="C27:C28"/>
    <mergeCell ref="D27:D28"/>
    <mergeCell ref="E27:E28"/>
    <mergeCell ref="F27:F28"/>
    <mergeCell ref="H29:H30"/>
    <mergeCell ref="I29:I30"/>
    <mergeCell ref="B29:B30"/>
    <mergeCell ref="C29:C30"/>
    <mergeCell ref="D29:D30"/>
    <mergeCell ref="E29:E30"/>
    <mergeCell ref="F29:F30"/>
    <mergeCell ref="G29:G30"/>
    <mergeCell ref="I27:I28"/>
    <mergeCell ref="G27:G28"/>
    <mergeCell ref="Q29:Q30"/>
    <mergeCell ref="R29:R30"/>
    <mergeCell ref="K29:K30"/>
    <mergeCell ref="L29:L30"/>
    <mergeCell ref="M29:M30"/>
    <mergeCell ref="N29:N30"/>
    <mergeCell ref="O29:O30"/>
    <mergeCell ref="P29:P30"/>
    <mergeCell ref="N27:N28"/>
    <mergeCell ref="O27:O28"/>
    <mergeCell ref="P27:P28"/>
    <mergeCell ref="K27:K28"/>
    <mergeCell ref="L27:L28"/>
    <mergeCell ref="M27:M28"/>
    <mergeCell ref="Q27:Q28"/>
    <mergeCell ref="R27:R28"/>
    <mergeCell ref="L33:L34"/>
    <mergeCell ref="A31:A34"/>
    <mergeCell ref="B31:B32"/>
    <mergeCell ref="C31:C32"/>
    <mergeCell ref="D31:D32"/>
    <mergeCell ref="E31:E32"/>
    <mergeCell ref="F31:F32"/>
    <mergeCell ref="G31:G32"/>
    <mergeCell ref="H31:H32"/>
    <mergeCell ref="B33:B34"/>
    <mergeCell ref="C33:C34"/>
    <mergeCell ref="D33:D34"/>
    <mergeCell ref="E33:E34"/>
    <mergeCell ref="F33:F34"/>
    <mergeCell ref="G33:G34"/>
    <mergeCell ref="H33:H34"/>
    <mergeCell ref="I33:I34"/>
    <mergeCell ref="I31:I32"/>
    <mergeCell ref="J31:J34"/>
    <mergeCell ref="K31:K32"/>
    <mergeCell ref="L31:L32"/>
    <mergeCell ref="K33:K34"/>
    <mergeCell ref="Q33:Q34"/>
    <mergeCell ref="R33:R34"/>
    <mergeCell ref="M33:M34"/>
    <mergeCell ref="N33:N34"/>
    <mergeCell ref="O33:O34"/>
    <mergeCell ref="P33:P34"/>
    <mergeCell ref="N31:N32"/>
    <mergeCell ref="O31:O32"/>
    <mergeCell ref="P31:P32"/>
    <mergeCell ref="M31:M32"/>
    <mergeCell ref="Q31:Q32"/>
    <mergeCell ref="R31:R32"/>
    <mergeCell ref="E37:E38"/>
    <mergeCell ref="F37:F38"/>
    <mergeCell ref="G37:G38"/>
    <mergeCell ref="H37:H38"/>
    <mergeCell ref="Q37:Q38"/>
    <mergeCell ref="R37:R38"/>
    <mergeCell ref="A37:A38"/>
    <mergeCell ref="B37:B38"/>
    <mergeCell ref="C37:C38"/>
    <mergeCell ref="D37:D38"/>
    <mergeCell ref="M37:M38"/>
    <mergeCell ref="N37:N38"/>
    <mergeCell ref="O37:O38"/>
    <mergeCell ref="P37:P38"/>
    <mergeCell ref="I37:I38"/>
    <mergeCell ref="J37:J38"/>
    <mergeCell ref="K37:K38"/>
    <mergeCell ref="L37:L38"/>
    <mergeCell ref="Q39:Q40"/>
    <mergeCell ref="R39:R40"/>
    <mergeCell ref="B41:B42"/>
    <mergeCell ref="C41:C42"/>
    <mergeCell ref="D41:D42"/>
    <mergeCell ref="E41:E42"/>
    <mergeCell ref="F41:F42"/>
    <mergeCell ref="G41:G42"/>
    <mergeCell ref="H41:H42"/>
    <mergeCell ref="I41:I42"/>
    <mergeCell ref="Q41:Q42"/>
    <mergeCell ref="R41:R42"/>
    <mergeCell ref="N39:N40"/>
    <mergeCell ref="O39:O40"/>
    <mergeCell ref="P39:P40"/>
    <mergeCell ref="I39:I40"/>
    <mergeCell ref="J39:J42"/>
    <mergeCell ref="K39:K40"/>
    <mergeCell ref="L39:L40"/>
    <mergeCell ref="K41:K42"/>
    <mergeCell ref="L41:L42"/>
    <mergeCell ref="B39:B40"/>
    <mergeCell ref="C39:C40"/>
    <mergeCell ref="D39:D40"/>
    <mergeCell ref="M41:M42"/>
    <mergeCell ref="N41:N42"/>
    <mergeCell ref="O41:O42"/>
    <mergeCell ref="P41:P42"/>
    <mergeCell ref="E46:E47"/>
    <mergeCell ref="F46:F47"/>
    <mergeCell ref="G46:G47"/>
    <mergeCell ref="H46:H47"/>
    <mergeCell ref="A46:A47"/>
    <mergeCell ref="B46:B47"/>
    <mergeCell ref="C46:C47"/>
    <mergeCell ref="D46:D47"/>
    <mergeCell ref="A39:A42"/>
    <mergeCell ref="E39:E40"/>
    <mergeCell ref="F39:F40"/>
    <mergeCell ref="G39:G40"/>
    <mergeCell ref="H39:H40"/>
    <mergeCell ref="M39:M40"/>
    <mergeCell ref="M46:M47"/>
    <mergeCell ref="N46:N47"/>
    <mergeCell ref="O46:O47"/>
    <mergeCell ref="P46:P47"/>
    <mergeCell ref="I46:I47"/>
    <mergeCell ref="J46:J47"/>
    <mergeCell ref="K46:K47"/>
    <mergeCell ref="L46:L47"/>
    <mergeCell ref="A44:I44"/>
    <mergeCell ref="J44:R44"/>
    <mergeCell ref="Q46:Q47"/>
    <mergeCell ref="R46:R47"/>
    <mergeCell ref="A48:A51"/>
    <mergeCell ref="B48:B49"/>
    <mergeCell ref="C48:C49"/>
    <mergeCell ref="D48:D49"/>
    <mergeCell ref="E48:E49"/>
    <mergeCell ref="F48:F49"/>
    <mergeCell ref="H50:H51"/>
    <mergeCell ref="I50:I51"/>
    <mergeCell ref="M48:M49"/>
    <mergeCell ref="N48:N49"/>
    <mergeCell ref="O48:O49"/>
    <mergeCell ref="P48:P49"/>
    <mergeCell ref="I48:I49"/>
    <mergeCell ref="J48:J51"/>
    <mergeCell ref="K48:K49"/>
    <mergeCell ref="L48:L49"/>
    <mergeCell ref="B50:B51"/>
    <mergeCell ref="C50:C51"/>
    <mergeCell ref="D50:D51"/>
    <mergeCell ref="E50:E51"/>
    <mergeCell ref="G48:G49"/>
    <mergeCell ref="H48:H49"/>
    <mergeCell ref="M52:M53"/>
    <mergeCell ref="F50:F51"/>
    <mergeCell ref="G50:G51"/>
    <mergeCell ref="M50:M51"/>
    <mergeCell ref="N50:N51"/>
    <mergeCell ref="I52:I53"/>
    <mergeCell ref="J52:J55"/>
    <mergeCell ref="O50:O51"/>
    <mergeCell ref="P50:P51"/>
    <mergeCell ref="Q48:Q49"/>
    <mergeCell ref="R48:R49"/>
    <mergeCell ref="Q50:Q51"/>
    <mergeCell ref="R50:R51"/>
    <mergeCell ref="K50:K51"/>
    <mergeCell ref="L50:L51"/>
    <mergeCell ref="L54:L55"/>
    <mergeCell ref="R52:R53"/>
    <mergeCell ref="R54:R55"/>
    <mergeCell ref="P52:P53"/>
    <mergeCell ref="K52:K53"/>
    <mergeCell ref="L52:L53"/>
    <mergeCell ref="K54:K55"/>
    <mergeCell ref="A52:A55"/>
    <mergeCell ref="B52:B53"/>
    <mergeCell ref="C52:C53"/>
    <mergeCell ref="D52:D53"/>
    <mergeCell ref="E52:E53"/>
    <mergeCell ref="F52:F53"/>
    <mergeCell ref="G52:G53"/>
    <mergeCell ref="H52:H53"/>
    <mergeCell ref="Q52:Q53"/>
    <mergeCell ref="B54:B55"/>
    <mergeCell ref="C54:C55"/>
    <mergeCell ref="D54:D55"/>
    <mergeCell ref="E54:E55"/>
    <mergeCell ref="F54:F55"/>
    <mergeCell ref="G54:G55"/>
    <mergeCell ref="H54:H55"/>
    <mergeCell ref="I54:I55"/>
    <mergeCell ref="Q54:Q55"/>
    <mergeCell ref="M54:M55"/>
    <mergeCell ref="N54:N55"/>
    <mergeCell ref="O54:O55"/>
    <mergeCell ref="P54:P55"/>
    <mergeCell ref="N52:N53"/>
    <mergeCell ref="O52:O53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S59"/>
  <sheetViews>
    <sheetView topLeftCell="A23" workbookViewId="0">
      <selection activeCell="H31" sqref="H31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186" t="str">
        <f>HYPERLINK([1]реквизиты!$A$2)</f>
        <v>Кубок России по борьбе самбо среди женщин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46"/>
      <c r="M1" s="46"/>
      <c r="N1" s="46"/>
      <c r="O1" s="46"/>
      <c r="P1" s="46"/>
    </row>
    <row r="2" spans="1:19" ht="12.75" customHeight="1">
      <c r="A2" s="316" t="str">
        <f>HYPERLINK([1]реквизиты!$A$3)</f>
        <v>01-05.10.2014 г.                                               МОАС, г. Кстово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47"/>
      <c r="M2" s="47"/>
      <c r="N2" s="47"/>
      <c r="O2" s="47"/>
      <c r="P2" s="47"/>
      <c r="S2" s="9"/>
    </row>
    <row r="3" spans="1:19" ht="15.75">
      <c r="A3" s="48"/>
      <c r="B3" s="48"/>
      <c r="C3" s="48"/>
      <c r="D3" s="48"/>
      <c r="E3" s="48"/>
      <c r="F3" s="79" t="str">
        <f>HYPERLINK(пр.взв.!D4)</f>
        <v>в.к. 72 кг.</v>
      </c>
      <c r="G3" s="48"/>
      <c r="H3" s="48"/>
      <c r="I3" s="48"/>
      <c r="J3" s="48"/>
      <c r="K3" s="48"/>
      <c r="L3" s="48"/>
    </row>
    <row r="4" spans="1:19" ht="16.5" thickBot="1">
      <c r="A4" s="315" t="s">
        <v>0</v>
      </c>
      <c r="B4" s="315"/>
      <c r="C4" s="5"/>
    </row>
    <row r="5" spans="1:19" ht="12.75" customHeight="1" thickBot="1">
      <c r="A5" s="317">
        <v>1</v>
      </c>
      <c r="B5" s="319" t="str">
        <f>VLOOKUP(A5,пр.взв.!B5:C36,2,FALSE)</f>
        <v>ЖИЖИНА Анна Владимировна</v>
      </c>
      <c r="C5" s="319" t="str">
        <f>VLOOKUP(A5,пр.взв.!B5:F36,3,FALSE)</f>
        <v>28.09.1993, МС</v>
      </c>
      <c r="D5" s="319" t="str">
        <f>VLOOKUP(A5,пр.взв.!B5:E36,4,FALSE)</f>
        <v>ЦФО</v>
      </c>
      <c r="E5" s="12"/>
      <c r="F5" s="13"/>
      <c r="G5" s="13"/>
      <c r="H5" s="13"/>
      <c r="I5" s="13"/>
      <c r="J5" s="13"/>
      <c r="K5" s="13"/>
      <c r="L5" s="13"/>
      <c r="M5" s="14"/>
    </row>
    <row r="6" spans="1:19" ht="12.75" customHeight="1">
      <c r="A6" s="318"/>
      <c r="B6" s="320"/>
      <c r="C6" s="320"/>
      <c r="D6" s="320"/>
      <c r="E6" s="19"/>
      <c r="F6" s="15"/>
      <c r="G6" s="15"/>
      <c r="H6" s="13"/>
      <c r="I6" s="13"/>
      <c r="J6" s="13"/>
      <c r="K6" s="13"/>
      <c r="L6" s="13"/>
      <c r="M6" s="14"/>
    </row>
    <row r="7" spans="1:19" ht="12.75" customHeight="1" thickBot="1">
      <c r="A7" s="318">
        <v>9</v>
      </c>
      <c r="B7" s="322" t="str">
        <f>VLOOKUP(A7,пр.взв.!B7:C38,2,FALSE)</f>
        <v>МАТЕВОСЯН Гаянэ Гамлетовна</v>
      </c>
      <c r="C7" s="322" t="str">
        <f>VLOOKUP(A7,пр.взв.!B5:F36,3,FALSE)</f>
        <v>15.04.1991, МС</v>
      </c>
      <c r="D7" s="322" t="str">
        <f>VLOOKUP(A7,пр.взв.!B5:F36,4,FALSE)</f>
        <v>Мос</v>
      </c>
      <c r="E7" s="16"/>
      <c r="F7" s="20"/>
      <c r="G7" s="15"/>
      <c r="H7" s="13"/>
      <c r="I7" s="13"/>
      <c r="J7" s="13"/>
      <c r="K7" s="13"/>
      <c r="L7" s="13"/>
      <c r="M7" s="14"/>
    </row>
    <row r="8" spans="1:19" ht="12.75" customHeight="1" thickBot="1">
      <c r="A8" s="321"/>
      <c r="B8" s="323"/>
      <c r="C8" s="323"/>
      <c r="D8" s="323"/>
      <c r="E8" s="17"/>
      <c r="F8" s="21"/>
      <c r="G8" s="19"/>
      <c r="H8" s="13"/>
      <c r="I8" s="13"/>
      <c r="J8" s="45"/>
      <c r="K8" s="45"/>
      <c r="L8" s="45"/>
      <c r="M8" s="14"/>
    </row>
    <row r="9" spans="1:19" ht="12.75" customHeight="1" thickBot="1">
      <c r="A9" s="317">
        <v>5</v>
      </c>
      <c r="B9" s="319" t="str">
        <f>VLOOKUP(A9,пр.взв.!B9:C40,2,FALSE)</f>
        <v>ЛЕВЧЕНКО Нина Александровна</v>
      </c>
      <c r="C9" s="319" t="str">
        <f>VLOOKUP(A9,пр.взв.!B5:E36,3,FALSE)</f>
        <v>24.02.1994, МС</v>
      </c>
      <c r="D9" s="319" t="str">
        <f>VLOOKUP(A9,пр.взв.!B5:E36,4,FALSE)</f>
        <v>ЮФО</v>
      </c>
      <c r="E9" s="12"/>
      <c r="F9" s="21"/>
      <c r="G9" s="16"/>
      <c r="H9" s="26"/>
      <c r="I9" s="13"/>
      <c r="J9" s="45"/>
      <c r="K9" s="45"/>
      <c r="L9" s="45"/>
      <c r="M9" s="14"/>
    </row>
    <row r="10" spans="1:19" ht="12.75" customHeight="1">
      <c r="A10" s="318"/>
      <c r="B10" s="320"/>
      <c r="C10" s="320"/>
      <c r="D10" s="320"/>
      <c r="E10" s="19"/>
      <c r="F10" s="24"/>
      <c r="G10" s="15"/>
      <c r="H10" s="25"/>
      <c r="I10" s="13"/>
      <c r="J10" s="13"/>
      <c r="K10" s="13"/>
      <c r="L10" s="13"/>
      <c r="M10" s="14"/>
    </row>
    <row r="11" spans="1:19" ht="12.75" customHeight="1" thickBot="1">
      <c r="A11" s="318">
        <v>13</v>
      </c>
      <c r="B11" s="322" t="str">
        <f>VLOOKUP(A11,пр.взв.!B5:C36,2,FALSE)</f>
        <v>ВОЛКОВА Олеся Константиновна</v>
      </c>
      <c r="C11" s="322" t="str">
        <f>VLOOKUP(A11,пр.взв.!B5:E36,3,FALSE)</f>
        <v>10.12.1985, МС</v>
      </c>
      <c r="D11" s="322" t="str">
        <f>VLOOKUP(A11,пр.взв.!B5:E36,4,FALSE)</f>
        <v>ЦФО</v>
      </c>
      <c r="E11" s="16"/>
      <c r="F11" s="15"/>
      <c r="G11" s="15"/>
      <c r="H11" s="25"/>
      <c r="I11" s="28"/>
      <c r="J11" s="29"/>
      <c r="K11" s="29"/>
      <c r="L11" s="13"/>
      <c r="M11" s="14"/>
    </row>
    <row r="12" spans="1:19" ht="12.75" customHeight="1" thickBot="1">
      <c r="A12" s="321"/>
      <c r="B12" s="323"/>
      <c r="C12" s="323"/>
      <c r="D12" s="323"/>
      <c r="E12" s="17"/>
      <c r="F12" s="324"/>
      <c r="G12" s="324"/>
      <c r="H12" s="25"/>
      <c r="I12" s="19"/>
      <c r="J12" s="13"/>
      <c r="K12" s="13"/>
      <c r="L12" s="13"/>
    </row>
    <row r="13" spans="1:19" ht="12.75" customHeight="1" thickBot="1">
      <c r="A13" s="317">
        <v>3</v>
      </c>
      <c r="B13" s="319" t="str">
        <f>VLOOKUP(A13,пр.взв.!B5:C36,2,FALSE)</f>
        <v>СВЕКРОВКИНА Екатерина Алексеевна</v>
      </c>
      <c r="C13" s="319" t="str">
        <f>VLOOKUP(A13,пр.взв.!B5:E36,3,FALSE)</f>
        <v>12.03.1993, МС</v>
      </c>
      <c r="D13" s="319" t="str">
        <f>VLOOKUP(A13,пр.взв.!B5:E36,4,FALSE)</f>
        <v>ЦФО</v>
      </c>
      <c r="E13" s="12"/>
      <c r="F13" s="15"/>
      <c r="G13" s="15"/>
      <c r="H13" s="25"/>
      <c r="I13" s="16"/>
      <c r="J13" s="44"/>
      <c r="K13" s="26"/>
      <c r="L13" s="13"/>
    </row>
    <row r="14" spans="1:19" ht="12.75" customHeight="1">
      <c r="A14" s="318"/>
      <c r="B14" s="320"/>
      <c r="C14" s="320"/>
      <c r="D14" s="320"/>
      <c r="E14" s="19"/>
      <c r="F14" s="15"/>
      <c r="G14" s="15"/>
      <c r="H14" s="25"/>
      <c r="I14" s="13"/>
      <c r="J14" s="13"/>
      <c r="K14" s="25"/>
      <c r="L14" s="13"/>
      <c r="M14" s="14"/>
    </row>
    <row r="15" spans="1:19" ht="12.75" customHeight="1" thickBot="1">
      <c r="A15" s="318">
        <v>11</v>
      </c>
      <c r="B15" s="322" t="str">
        <f>VLOOKUP(A15,пр.взв.!B15:C45,2,FALSE)</f>
        <v>КИРЕЕВА Таисия Владимировна</v>
      </c>
      <c r="C15" s="322" t="str">
        <f>VLOOKUP(A15,пр.взв.!B5:E36,3,FALSE)</f>
        <v>13.12.1990, МС</v>
      </c>
      <c r="D15" s="322" t="str">
        <f>VLOOKUP(A15,пр.взв.!B5:F36,4,FALSE)</f>
        <v>ПФО</v>
      </c>
      <c r="E15" s="16"/>
      <c r="F15" s="20"/>
      <c r="G15" s="15"/>
      <c r="H15" s="25"/>
      <c r="I15" s="13"/>
      <c r="J15" s="13"/>
      <c r="K15" s="25"/>
      <c r="L15" s="13"/>
      <c r="M15" s="14"/>
    </row>
    <row r="16" spans="1:19" ht="12.75" customHeight="1" thickBot="1">
      <c r="A16" s="321"/>
      <c r="B16" s="323"/>
      <c r="C16" s="323"/>
      <c r="D16" s="323"/>
      <c r="E16" s="17"/>
      <c r="F16" s="21"/>
      <c r="G16" s="19"/>
      <c r="H16" s="27"/>
      <c r="I16" s="13"/>
      <c r="J16" s="13"/>
      <c r="K16" s="25"/>
      <c r="L16" s="13"/>
      <c r="M16" s="14"/>
    </row>
    <row r="17" spans="1:13" ht="12.75" customHeight="1" thickBot="1">
      <c r="A17" s="317">
        <v>7</v>
      </c>
      <c r="B17" s="319" t="str">
        <f>VLOOKUP(A17,пр.взв.!B17:C47,2,FALSE)</f>
        <v>АМБАРЦУМЯН Галина Самсоновна</v>
      </c>
      <c r="C17" s="319" t="str">
        <f>VLOOKUP(A17,пр.взв.!B5:E36,3,FALSE)</f>
        <v>11.03.1991, МСМК</v>
      </c>
      <c r="D17" s="319" t="str">
        <f>VLOOKUP(A17,пр.взв.!B5:E36,4,FALSE)</f>
        <v>Мос</v>
      </c>
      <c r="E17" s="12"/>
      <c r="F17" s="22"/>
      <c r="G17" s="16"/>
      <c r="H17" s="10"/>
      <c r="I17" s="10"/>
      <c r="J17" s="10"/>
      <c r="K17" s="43"/>
      <c r="L17" s="10"/>
      <c r="M17" s="14"/>
    </row>
    <row r="18" spans="1:13" ht="12.75" customHeight="1">
      <c r="A18" s="318"/>
      <c r="B18" s="320"/>
      <c r="C18" s="320"/>
      <c r="D18" s="320"/>
      <c r="E18" s="19"/>
      <c r="F18" s="23"/>
      <c r="G18" s="17"/>
      <c r="H18" s="18"/>
      <c r="I18" s="18"/>
      <c r="J18" s="13"/>
      <c r="K18" s="25"/>
      <c r="L18" s="18"/>
      <c r="M18" s="14"/>
    </row>
    <row r="19" spans="1:13" ht="12.75" customHeight="1" thickBot="1">
      <c r="A19" s="318">
        <v>15</v>
      </c>
      <c r="B19" s="322">
        <f>VLOOKUP(A19,пр.взв.!B19:C49,2,FALSE)</f>
        <v>0</v>
      </c>
      <c r="C19" s="322">
        <f>VLOOKUP(A19,пр.взв.!B5:E36,3,FALSE)</f>
        <v>0</v>
      </c>
      <c r="D19" s="322">
        <f>VLOOKUP(A19,пр.взв.!B5:E36,4,FALSE)</f>
        <v>0</v>
      </c>
      <c r="E19" s="16"/>
      <c r="F19" s="17"/>
      <c r="G19" s="17"/>
      <c r="H19" s="18"/>
      <c r="I19" s="18"/>
      <c r="J19" s="13"/>
      <c r="K19" s="25"/>
      <c r="L19" s="18"/>
      <c r="M19" s="14"/>
    </row>
    <row r="20" spans="1:13" ht="12.75" customHeight="1" thickBot="1">
      <c r="A20" s="321"/>
      <c r="B20" s="323"/>
      <c r="C20" s="323"/>
      <c r="D20" s="323"/>
      <c r="E20" s="17"/>
      <c r="F20" s="12"/>
      <c r="G20" s="12"/>
      <c r="H20" s="18"/>
      <c r="I20" s="18"/>
      <c r="J20" s="13"/>
      <c r="K20" s="25"/>
      <c r="L20" s="18"/>
      <c r="M20" s="13"/>
    </row>
    <row r="21" spans="1:13" ht="16.5" thickBot="1">
      <c r="A21" s="42" t="s">
        <v>1</v>
      </c>
      <c r="B21" s="1"/>
      <c r="C21" s="7"/>
      <c r="D21" s="4"/>
      <c r="E21" s="4"/>
      <c r="F21" s="4"/>
      <c r="G21" s="4"/>
      <c r="J21" s="4"/>
      <c r="K21" s="19"/>
      <c r="M21" s="11"/>
    </row>
    <row r="22" spans="1:13" ht="16.5" thickBot="1">
      <c r="A22" s="317">
        <v>2</v>
      </c>
      <c r="B22" s="319" t="str">
        <f>VLOOKUP(A22,пр.взв.!B7:E38,2,FALSE)</f>
        <v>КАЗУРИНА Виктория Денисовна</v>
      </c>
      <c r="C22" s="319" t="str">
        <f>VLOOKUP(A22,пр.взв.!B7:E38,3,FALSE)</f>
        <v>27.04.1992, МС</v>
      </c>
      <c r="D22" s="319" t="str">
        <f>VLOOKUP(A22,пр.взв.!B7:E38,4,FALSE)</f>
        <v>ЦФО</v>
      </c>
      <c r="E22" s="12"/>
      <c r="F22" s="13"/>
      <c r="G22" s="13"/>
      <c r="H22" s="13"/>
      <c r="I22" s="13"/>
      <c r="J22" s="4"/>
      <c r="K22" s="16"/>
    </row>
    <row r="23" spans="1:13" ht="15.75">
      <c r="A23" s="318"/>
      <c r="B23" s="320"/>
      <c r="C23" s="320"/>
      <c r="D23" s="320"/>
      <c r="E23" s="19"/>
      <c r="F23" s="15"/>
      <c r="G23" s="15"/>
      <c r="H23" s="13"/>
      <c r="I23" s="13"/>
      <c r="J23" s="4"/>
      <c r="K23" s="33"/>
    </row>
    <row r="24" spans="1:13" ht="16.5" thickBot="1">
      <c r="A24" s="318">
        <v>10</v>
      </c>
      <c r="B24" s="322" t="str">
        <f>VLOOKUP(A24,пр.взв.!B7:E38,2,FALSE)</f>
        <v>КОВЫЛИНА Екатерина Александровна</v>
      </c>
      <c r="C24" s="322" t="str">
        <f>VLOOKUP(A24,пр.взв.!B7:E38,3,FALSE)</f>
        <v>09.03.1991, МС</v>
      </c>
      <c r="D24" s="322" t="str">
        <f>VLOOKUP(A24,пр.взв.!B7:E38,4,FALSE)</f>
        <v>Мос</v>
      </c>
      <c r="E24" s="16"/>
      <c r="F24" s="20"/>
      <c r="G24" s="15"/>
      <c r="H24" s="13"/>
      <c r="I24" s="13"/>
      <c r="J24" s="4"/>
      <c r="K24" s="33"/>
    </row>
    <row r="25" spans="1:13" ht="16.5" thickBot="1">
      <c r="A25" s="321"/>
      <c r="B25" s="323"/>
      <c r="C25" s="323"/>
      <c r="D25" s="323"/>
      <c r="E25" s="17"/>
      <c r="F25" s="21"/>
      <c r="G25" s="19"/>
      <c r="H25" s="13"/>
      <c r="I25" s="13"/>
      <c r="J25" s="4"/>
      <c r="K25" s="33"/>
    </row>
    <row r="26" spans="1:13" ht="16.5" thickBot="1">
      <c r="A26" s="317">
        <v>6</v>
      </c>
      <c r="B26" s="319" t="str">
        <f>VLOOKUP(A26,пр.взв.!B7:E38,2,FALSE)</f>
        <v>РУЛЁВА Оксана Викторовна</v>
      </c>
      <c r="C26" s="319" t="str">
        <f>VLOOKUP(A26,пр.взв.!B7:E38,3,FALSE)</f>
        <v>29.03.1995, КМС</v>
      </c>
      <c r="D26" s="319" t="str">
        <f>VLOOKUP(A26,пр.взв.!B7:E38,4,FALSE)</f>
        <v>УрФО</v>
      </c>
      <c r="E26" s="12"/>
      <c r="F26" s="21"/>
      <c r="G26" s="16"/>
      <c r="H26" s="26"/>
      <c r="I26" s="13"/>
      <c r="J26" s="4"/>
      <c r="K26" s="33"/>
    </row>
    <row r="27" spans="1:13" ht="15.75">
      <c r="A27" s="318"/>
      <c r="B27" s="320"/>
      <c r="C27" s="320"/>
      <c r="D27" s="320"/>
      <c r="E27" s="19"/>
      <c r="F27" s="24"/>
      <c r="G27" s="15"/>
      <c r="H27" s="25"/>
      <c r="I27" s="13"/>
      <c r="J27" s="4"/>
      <c r="K27" s="33"/>
    </row>
    <row r="28" spans="1:13" ht="16.5" thickBot="1">
      <c r="A28" s="318">
        <v>14</v>
      </c>
      <c r="B28" s="322" t="str">
        <f>VLOOKUP(A28,пр.взв.!B7:E38,2,FALSE)</f>
        <v>МИРОНОВА Ирина Сергеевна</v>
      </c>
      <c r="C28" s="322" t="str">
        <f>VLOOKUP(A28,пр.взв.!B7:E38,3,FALSE)</f>
        <v>17.10.1990, МС</v>
      </c>
      <c r="D28" s="322" t="str">
        <f>VLOOKUP(A28,пр.взв.!B7:E38,4,FALSE)</f>
        <v>Мос</v>
      </c>
      <c r="E28" s="16"/>
      <c r="F28" s="15"/>
      <c r="G28" s="15"/>
      <c r="H28" s="25"/>
      <c r="I28" s="28"/>
      <c r="J28" s="4"/>
      <c r="K28" s="33"/>
    </row>
    <row r="29" spans="1:13" ht="16.5" thickBot="1">
      <c r="A29" s="321"/>
      <c r="B29" s="323"/>
      <c r="C29" s="323"/>
      <c r="D29" s="323"/>
      <c r="E29" s="17"/>
      <c r="F29" s="324"/>
      <c r="G29" s="324"/>
      <c r="H29" s="25"/>
      <c r="I29" s="19"/>
      <c r="J29" s="3"/>
      <c r="K29" s="32"/>
    </row>
    <row r="30" spans="1:13" ht="16.5" thickBot="1">
      <c r="A30" s="317">
        <v>4</v>
      </c>
      <c r="B30" s="319" t="str">
        <f>VLOOKUP(A30,пр.взв.!B7:E38,2,FALSE)</f>
        <v>ФОМИНА Илона Сергеевна</v>
      </c>
      <c r="C30" s="319" t="str">
        <f>VLOOKUP(A30,пр.взв.!B7:E38,3,FALSE)</f>
        <v>24.04.1993, МС</v>
      </c>
      <c r="D30" s="319" t="str">
        <f>VLOOKUP(A30,пр.взв.!B7:E38,4,FALSE)</f>
        <v>Мос</v>
      </c>
      <c r="E30" s="12"/>
      <c r="F30" s="15"/>
      <c r="G30" s="15"/>
      <c r="H30" s="25"/>
      <c r="I30" s="16"/>
    </row>
    <row r="31" spans="1:13" ht="15.75">
      <c r="A31" s="318"/>
      <c r="B31" s="320"/>
      <c r="C31" s="320"/>
      <c r="D31" s="320"/>
      <c r="E31" s="19"/>
      <c r="F31" s="15"/>
      <c r="G31" s="15"/>
      <c r="H31" s="25"/>
      <c r="I31" s="13"/>
    </row>
    <row r="32" spans="1:13" ht="16.5" thickBot="1">
      <c r="A32" s="318">
        <v>12</v>
      </c>
      <c r="B32" s="322" t="str">
        <f>VLOOKUP(A32,пр.взв.!B7:E38,2,FALSE)</f>
        <v>БУРОВА Анастасия Павловна</v>
      </c>
      <c r="C32" s="322" t="str">
        <f>VLOOKUP(A32,пр.взв.!B7:E38,3,FALSE)</f>
        <v>15.06.1992, КМС</v>
      </c>
      <c r="D32" s="322" t="str">
        <f>VLOOKUP(A32,пр.взв.!B7:E38,4,FALSE)</f>
        <v>ПФО</v>
      </c>
      <c r="E32" s="16"/>
      <c r="F32" s="20"/>
      <c r="G32" s="15"/>
      <c r="H32" s="25"/>
      <c r="I32" s="13"/>
    </row>
    <row r="33" spans="1:13" ht="16.5" thickBot="1">
      <c r="A33" s="321"/>
      <c r="B33" s="323"/>
      <c r="C33" s="323"/>
      <c r="D33" s="323"/>
      <c r="E33" s="17"/>
      <c r="F33" s="21"/>
      <c r="G33" s="19"/>
      <c r="H33" s="27"/>
      <c r="I33" s="13"/>
    </row>
    <row r="34" spans="1:13" ht="16.5" thickBot="1">
      <c r="A34" s="317">
        <v>8</v>
      </c>
      <c r="B34" s="319" t="str">
        <f>VLOOKUP(A34,пр.взв.!B7:E38,2,FALSE)</f>
        <v>АЛЕКСЕЕВА Ирина Вячеславовна</v>
      </c>
      <c r="C34" s="319" t="str">
        <f>VLOOKUP(A34,пр.взв.!B7:E38,3,FALSE)</f>
        <v>27.06.1990, МС</v>
      </c>
      <c r="D34" s="319" t="str">
        <f>VLOOKUP(A34,пр.взв.!B7:E38,4,FALSE)</f>
        <v>ПФО</v>
      </c>
      <c r="E34" s="12"/>
      <c r="F34" s="22"/>
      <c r="G34" s="16"/>
      <c r="H34" s="10"/>
      <c r="I34" s="10"/>
    </row>
    <row r="35" spans="1:13" ht="15.75">
      <c r="A35" s="318"/>
      <c r="B35" s="320"/>
      <c r="C35" s="320"/>
      <c r="D35" s="320"/>
      <c r="E35" s="19"/>
      <c r="F35" s="23"/>
      <c r="G35" s="17"/>
      <c r="H35" s="18"/>
      <c r="I35" s="18"/>
    </row>
    <row r="36" spans="1:13" ht="16.5" thickBot="1">
      <c r="A36" s="318">
        <v>16</v>
      </c>
      <c r="B36" s="322">
        <f>VLOOKUP(A36,пр.взв.!B7:E38,2,FALSE)</f>
        <v>0</v>
      </c>
      <c r="C36" s="322">
        <f>VLOOKUP(A36,пр.взв.!B7:E38,3,FALSE)</f>
        <v>0</v>
      </c>
      <c r="D36" s="322">
        <f>VLOOKUP(A36,пр.взв.!B7:E38,4,FALSE)</f>
        <v>0</v>
      </c>
      <c r="E36" s="16"/>
      <c r="F36" s="17"/>
      <c r="G36" s="17"/>
      <c r="H36" s="18"/>
      <c r="I36" s="18"/>
    </row>
    <row r="37" spans="1:13" ht="16.5" thickBot="1">
      <c r="A37" s="321"/>
      <c r="B37" s="323"/>
      <c r="C37" s="323"/>
      <c r="D37" s="323"/>
      <c r="E37" s="17"/>
      <c r="F37" s="12"/>
      <c r="G37" s="12"/>
      <c r="H37" s="18"/>
      <c r="I37" s="18"/>
    </row>
    <row r="38" spans="1:13" ht="8.25" customHeight="1"/>
    <row r="39" spans="1:13">
      <c r="B39" s="34"/>
      <c r="C39" s="35"/>
      <c r="D39" s="325" t="s">
        <v>2</v>
      </c>
      <c r="E39" s="36"/>
      <c r="F39" s="36"/>
      <c r="G39" s="36"/>
      <c r="H39" s="36"/>
      <c r="I39" s="36"/>
    </row>
    <row r="40" spans="1:13" ht="12" customHeight="1">
      <c r="B40" s="62"/>
      <c r="C40" s="34"/>
      <c r="D40" s="325"/>
      <c r="E40" s="36"/>
      <c r="F40" s="36"/>
      <c r="G40" s="36"/>
      <c r="H40" s="36"/>
      <c r="I40" s="36"/>
    </row>
    <row r="41" spans="1:13" ht="12" customHeight="1">
      <c r="B41" s="34"/>
      <c r="C41" s="34"/>
      <c r="E41" s="36"/>
      <c r="F41" s="36"/>
      <c r="G41" s="36"/>
      <c r="H41" s="36"/>
      <c r="I41" s="36"/>
      <c r="J41" s="36"/>
    </row>
    <row r="42" spans="1:13" ht="12" customHeight="1">
      <c r="B42" s="34"/>
      <c r="C42" s="34"/>
      <c r="E42" s="6"/>
      <c r="F42" s="39"/>
      <c r="G42" s="36"/>
      <c r="H42" s="36"/>
      <c r="I42" s="36"/>
      <c r="J42" s="36"/>
      <c r="K42" s="36"/>
    </row>
    <row r="43" spans="1:13" ht="12" customHeight="1">
      <c r="B43" s="34"/>
      <c r="C43" s="34"/>
      <c r="E43" s="3"/>
      <c r="F43" s="38"/>
      <c r="G43" s="37"/>
      <c r="H43" s="39"/>
      <c r="I43" s="36"/>
      <c r="J43" s="36"/>
      <c r="K43" s="34"/>
    </row>
    <row r="44" spans="1:13" ht="12" customHeight="1">
      <c r="B44" s="62"/>
      <c r="C44" s="34"/>
      <c r="F44" s="36"/>
      <c r="G44" s="34"/>
      <c r="H44" s="41"/>
      <c r="I44" s="36"/>
      <c r="J44" s="36"/>
      <c r="K44" s="34"/>
    </row>
    <row r="45" spans="1:13" ht="12" customHeight="1" thickBot="1">
      <c r="B45" s="34"/>
      <c r="C45" s="34"/>
      <c r="F45" s="36"/>
      <c r="G45" s="34"/>
      <c r="H45" s="41"/>
      <c r="I45" s="37"/>
      <c r="J45" s="39"/>
      <c r="K45" s="34"/>
    </row>
    <row r="46" spans="1:13" ht="12" customHeight="1">
      <c r="B46" s="34"/>
      <c r="C46" s="34"/>
      <c r="E46" s="6"/>
      <c r="F46" s="39"/>
      <c r="G46" s="40"/>
      <c r="H46" s="38"/>
      <c r="I46" s="34"/>
      <c r="J46" s="41"/>
      <c r="K46" s="19"/>
      <c r="L46" s="4"/>
    </row>
    <row r="47" spans="1:13" ht="12" customHeight="1" thickBot="1">
      <c r="B47" s="34"/>
      <c r="C47" s="34"/>
      <c r="E47" s="3"/>
      <c r="F47" s="38"/>
      <c r="G47" s="36"/>
      <c r="H47" s="36"/>
      <c r="I47" s="34"/>
      <c r="J47" s="41"/>
      <c r="K47" s="16"/>
      <c r="L47" s="4"/>
      <c r="M47" s="4"/>
    </row>
    <row r="48" spans="1:13" ht="12" customHeight="1">
      <c r="B48" s="36"/>
      <c r="C48" s="36"/>
      <c r="D48" s="326" t="s">
        <v>3</v>
      </c>
      <c r="F48" s="36"/>
      <c r="G48" s="36"/>
      <c r="H48" s="36"/>
      <c r="I48" s="40"/>
      <c r="J48" s="38"/>
      <c r="K48" s="34"/>
      <c r="L48" s="4"/>
      <c r="M48" s="4"/>
    </row>
    <row r="49" spans="2:13" ht="12" customHeight="1">
      <c r="B49" s="62"/>
      <c r="C49" s="34"/>
      <c r="D49" s="326"/>
      <c r="F49" s="36"/>
      <c r="G49" s="36"/>
      <c r="H49" s="36"/>
      <c r="I49" s="36"/>
      <c r="J49" s="36"/>
      <c r="K49" s="4"/>
      <c r="L49" s="4"/>
      <c r="M49" s="4"/>
    </row>
    <row r="50" spans="2:13" ht="15.75" customHeight="1">
      <c r="B50" s="34"/>
      <c r="C50" s="34"/>
      <c r="D50" s="4"/>
      <c r="F50" s="36"/>
      <c r="G50" s="36"/>
      <c r="H50" s="36"/>
      <c r="I50" s="36"/>
      <c r="J50" s="36"/>
      <c r="K50" s="34"/>
      <c r="L50" s="12"/>
      <c r="M50" s="4"/>
    </row>
    <row r="51" spans="2:13" ht="15.75" customHeight="1">
      <c r="B51" s="34"/>
      <c r="C51" s="34"/>
      <c r="D51" s="4"/>
      <c r="E51" s="6"/>
      <c r="F51" s="39"/>
      <c r="G51" s="36"/>
      <c r="H51" s="36"/>
      <c r="I51" s="36"/>
      <c r="J51" s="36"/>
      <c r="K51" s="34"/>
      <c r="L51" s="17"/>
      <c r="M51" s="4"/>
    </row>
    <row r="52" spans="2:13" ht="12" customHeight="1">
      <c r="B52" s="34"/>
      <c r="C52" s="34"/>
      <c r="D52" s="4"/>
      <c r="E52" s="3"/>
      <c r="F52" s="38"/>
      <c r="G52" s="37"/>
      <c r="H52" s="39"/>
      <c r="I52" s="36"/>
      <c r="J52" s="36"/>
      <c r="K52" s="34"/>
      <c r="L52" s="4"/>
      <c r="M52" s="4"/>
    </row>
    <row r="53" spans="2:13" ht="12" customHeight="1">
      <c r="B53" s="62"/>
      <c r="C53" s="34"/>
      <c r="D53" s="34"/>
      <c r="F53" s="36"/>
      <c r="G53" s="34"/>
      <c r="H53" s="41"/>
      <c r="I53" s="36"/>
      <c r="J53" s="36"/>
      <c r="K53" s="34"/>
      <c r="L53" s="4"/>
      <c r="M53" s="4"/>
    </row>
    <row r="54" spans="2:13" ht="12" customHeight="1" thickBot="1">
      <c r="B54" s="34"/>
      <c r="C54" s="34"/>
      <c r="D54" s="4"/>
      <c r="F54" s="36"/>
      <c r="G54" s="34"/>
      <c r="H54" s="41"/>
      <c r="I54" s="37"/>
      <c r="J54" s="39"/>
      <c r="K54" s="34"/>
      <c r="L54" s="4"/>
      <c r="M54" s="4"/>
    </row>
    <row r="55" spans="2:13" ht="12" customHeight="1">
      <c r="B55" s="34"/>
      <c r="C55" s="34"/>
      <c r="D55" s="4"/>
      <c r="E55" s="6"/>
      <c r="F55" s="39"/>
      <c r="G55" s="40"/>
      <c r="H55" s="38"/>
      <c r="I55" s="34"/>
      <c r="J55" s="41"/>
      <c r="K55" s="19"/>
      <c r="L55" s="4"/>
      <c r="M55" s="4"/>
    </row>
    <row r="56" spans="2:13" ht="12" customHeight="1" thickBot="1">
      <c r="B56" s="34"/>
      <c r="C56" s="36"/>
      <c r="E56" s="3"/>
      <c r="F56" s="38"/>
      <c r="G56" s="36"/>
      <c r="H56" s="36"/>
      <c r="I56" s="34"/>
      <c r="J56" s="41"/>
      <c r="K56" s="16"/>
      <c r="L56" s="4"/>
      <c r="M56" s="4"/>
    </row>
    <row r="57" spans="2:13" ht="15.75">
      <c r="B57" s="36"/>
      <c r="C57" s="36"/>
      <c r="F57" s="36"/>
      <c r="G57" s="36"/>
      <c r="H57" s="36"/>
      <c r="I57" s="40"/>
      <c r="J57" s="38"/>
      <c r="K57" s="12"/>
      <c r="L57" s="4"/>
    </row>
    <row r="58" spans="2:13" ht="15.75">
      <c r="G58" s="4"/>
      <c r="H58" s="4"/>
      <c r="I58" s="17"/>
      <c r="J58" s="4"/>
      <c r="L58" s="4"/>
    </row>
    <row r="59" spans="2:13">
      <c r="G59" s="4"/>
      <c r="H59" s="4"/>
      <c r="I59" s="34"/>
      <c r="J59" s="4"/>
      <c r="L59" s="4"/>
    </row>
  </sheetData>
  <mergeCells count="71">
    <mergeCell ref="A36:A37"/>
    <mergeCell ref="D39:D40"/>
    <mergeCell ref="D48:D49"/>
    <mergeCell ref="B36:B37"/>
    <mergeCell ref="C36:C37"/>
    <mergeCell ref="D36:D37"/>
    <mergeCell ref="F29:G29"/>
    <mergeCell ref="B32:B33"/>
    <mergeCell ref="C32:C33"/>
    <mergeCell ref="D32:D33"/>
    <mergeCell ref="B28:B29"/>
    <mergeCell ref="C28:C29"/>
    <mergeCell ref="B30:B31"/>
    <mergeCell ref="C30:C31"/>
    <mergeCell ref="D30:D31"/>
    <mergeCell ref="D34:D35"/>
    <mergeCell ref="B22:B23"/>
    <mergeCell ref="C22:C23"/>
    <mergeCell ref="D22:D23"/>
    <mergeCell ref="B24:B25"/>
    <mergeCell ref="C24:C25"/>
    <mergeCell ref="D24:D25"/>
    <mergeCell ref="B26:B27"/>
    <mergeCell ref="D26:D27"/>
    <mergeCell ref="D28:D29"/>
    <mergeCell ref="A34:A35"/>
    <mergeCell ref="A22:A23"/>
    <mergeCell ref="A24:A25"/>
    <mergeCell ref="A26:A27"/>
    <mergeCell ref="C26:C27"/>
    <mergeCell ref="A28:A29"/>
    <mergeCell ref="B34:B35"/>
    <mergeCell ref="C34:C35"/>
    <mergeCell ref="A32:A33"/>
    <mergeCell ref="A19:A20"/>
    <mergeCell ref="B19:B20"/>
    <mergeCell ref="C19:C20"/>
    <mergeCell ref="D19:D20"/>
    <mergeCell ref="A30:A31"/>
    <mergeCell ref="A15:A16"/>
    <mergeCell ref="B15:B16"/>
    <mergeCell ref="C15:C16"/>
    <mergeCell ref="D15:D16"/>
    <mergeCell ref="A17:A18"/>
    <mergeCell ref="B17:B18"/>
    <mergeCell ref="C17:C18"/>
    <mergeCell ref="D17:D18"/>
    <mergeCell ref="F12:G12"/>
    <mergeCell ref="A13:A14"/>
    <mergeCell ref="B13:B14"/>
    <mergeCell ref="C13:C14"/>
    <mergeCell ref="D13:D14"/>
    <mergeCell ref="A11:A12"/>
    <mergeCell ref="B11:B12"/>
    <mergeCell ref="C11:C12"/>
    <mergeCell ref="D11:D12"/>
    <mergeCell ref="A7:A8"/>
    <mergeCell ref="B7:B8"/>
    <mergeCell ref="C7:C8"/>
    <mergeCell ref="D7:D8"/>
    <mergeCell ref="A9:A10"/>
    <mergeCell ref="B9:B10"/>
    <mergeCell ref="C9:C10"/>
    <mergeCell ref="D9:D10"/>
    <mergeCell ref="A4:B4"/>
    <mergeCell ref="A1:K1"/>
    <mergeCell ref="A2:K2"/>
    <mergeCell ref="A5:A6"/>
    <mergeCell ref="B5:B6"/>
    <mergeCell ref="C5:C6"/>
    <mergeCell ref="D5:D6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44"/>
  <sheetViews>
    <sheetView workbookViewId="0">
      <selection activeCell="A15" sqref="A15:H24"/>
    </sheetView>
  </sheetViews>
  <sheetFormatPr defaultRowHeight="12.75"/>
  <sheetData>
    <row r="1" spans="1:10" ht="15.75" thickBot="1">
      <c r="A1" s="187" t="str">
        <f>HYPERLINK([1]реквизиты!$A$2)</f>
        <v>Кубок России по борьбе самбо среди женщин</v>
      </c>
      <c r="B1" s="188"/>
      <c r="C1" s="188"/>
      <c r="D1" s="188"/>
      <c r="E1" s="188"/>
      <c r="F1" s="188"/>
      <c r="G1" s="188"/>
      <c r="H1" s="189"/>
    </row>
    <row r="2" spans="1:10">
      <c r="A2" s="340" t="str">
        <f>HYPERLINK([1]реквизиты!$A$3)</f>
        <v>01-05.10.2014 г.                                               МОАС, г. Кстово</v>
      </c>
      <c r="B2" s="340"/>
      <c r="C2" s="340"/>
      <c r="D2" s="340"/>
      <c r="E2" s="340"/>
      <c r="F2" s="340"/>
      <c r="G2" s="340"/>
      <c r="H2" s="340"/>
    </row>
    <row r="3" spans="1:10" ht="18.75" thickBot="1">
      <c r="A3" s="341" t="s">
        <v>31</v>
      </c>
      <c r="B3" s="341"/>
      <c r="C3" s="341"/>
      <c r="D3" s="341"/>
      <c r="E3" s="341"/>
      <c r="F3" s="341"/>
      <c r="G3" s="341"/>
      <c r="H3" s="341"/>
    </row>
    <row r="4" spans="1:10" ht="18.75" thickBot="1">
      <c r="B4" s="96"/>
      <c r="C4" s="97"/>
      <c r="D4" s="342" t="str">
        <f>HYPERLINK(пр.взв.!D4)</f>
        <v>в.к. 72 кг.</v>
      </c>
      <c r="E4" s="343"/>
      <c r="F4" s="344"/>
      <c r="G4" s="97"/>
      <c r="H4" s="97"/>
    </row>
    <row r="5" spans="1:10" ht="18.75" thickBot="1">
      <c r="A5" s="97"/>
      <c r="B5" s="97"/>
      <c r="C5" s="97"/>
      <c r="D5" s="97"/>
      <c r="E5" s="97"/>
      <c r="F5" s="97"/>
      <c r="G5" s="97"/>
      <c r="H5" s="97"/>
    </row>
    <row r="6" spans="1:10" ht="18">
      <c r="A6" s="348" t="s">
        <v>32</v>
      </c>
      <c r="B6" s="330" t="str">
        <f>VLOOKUP(J6,пр.взв.!B7:G38,2,FALSE)</f>
        <v>АЛЕКСЕЕВА Ирина Вячеславовна</v>
      </c>
      <c r="C6" s="330"/>
      <c r="D6" s="330"/>
      <c r="E6" s="330"/>
      <c r="F6" s="330"/>
      <c r="G6" s="330"/>
      <c r="H6" s="332" t="str">
        <f>VLOOKUP(J6,пр.взв.!B7:G38,3,FALSE)</f>
        <v>27.06.1990, МС</v>
      </c>
      <c r="I6" s="97"/>
      <c r="J6" s="88">
        <f>пр.хода!H8</f>
        <v>8</v>
      </c>
    </row>
    <row r="7" spans="1:10" ht="18">
      <c r="A7" s="349"/>
      <c r="B7" s="331"/>
      <c r="C7" s="331"/>
      <c r="D7" s="331"/>
      <c r="E7" s="331"/>
      <c r="F7" s="331"/>
      <c r="G7" s="331"/>
      <c r="H7" s="333"/>
      <c r="I7" s="97"/>
      <c r="J7" s="88"/>
    </row>
    <row r="8" spans="1:10" ht="18">
      <c r="A8" s="349"/>
      <c r="B8" s="334" t="str">
        <f>VLOOKUP(J6,пр.взв.!B7:G38,4,FALSE)</f>
        <v>ПФО</v>
      </c>
      <c r="C8" s="334"/>
      <c r="D8" s="334"/>
      <c r="E8" s="334"/>
      <c r="F8" s="334"/>
      <c r="G8" s="334"/>
      <c r="H8" s="333"/>
      <c r="I8" s="97"/>
      <c r="J8" s="88"/>
    </row>
    <row r="9" spans="1:10" ht="18.75" thickBot="1">
      <c r="A9" s="350"/>
      <c r="B9" s="335"/>
      <c r="C9" s="335"/>
      <c r="D9" s="335"/>
      <c r="E9" s="335"/>
      <c r="F9" s="335"/>
      <c r="G9" s="335"/>
      <c r="H9" s="336"/>
      <c r="I9" s="97"/>
      <c r="J9" s="88"/>
    </row>
    <row r="10" spans="1:10" ht="18.75" thickBot="1">
      <c r="A10" s="97"/>
      <c r="B10" s="97"/>
      <c r="C10" s="97"/>
      <c r="D10" s="97"/>
      <c r="E10" s="97"/>
      <c r="F10" s="97"/>
      <c r="G10" s="97"/>
      <c r="H10" s="97"/>
      <c r="I10" s="97"/>
      <c r="J10" s="88"/>
    </row>
    <row r="11" spans="1:10" ht="18" customHeight="1">
      <c r="A11" s="345" t="s">
        <v>33</v>
      </c>
      <c r="B11" s="330" t="str">
        <f>VLOOKUP(J11,пр.взв.!B2:G43,2,FALSE)</f>
        <v>ВОЛКОВА Олеся Константиновна</v>
      </c>
      <c r="C11" s="330"/>
      <c r="D11" s="330"/>
      <c r="E11" s="330"/>
      <c r="F11" s="330"/>
      <c r="G11" s="330"/>
      <c r="H11" s="332" t="str">
        <f>VLOOKUP(J11,пр.взв.!B2:G43,3,FALSE)</f>
        <v>10.12.1985, МС</v>
      </c>
      <c r="I11" s="97"/>
      <c r="J11" s="88">
        <f>пр.хода!H20</f>
        <v>13</v>
      </c>
    </row>
    <row r="12" spans="1:10" ht="18" customHeight="1">
      <c r="A12" s="346"/>
      <c r="B12" s="331"/>
      <c r="C12" s="331"/>
      <c r="D12" s="331"/>
      <c r="E12" s="331"/>
      <c r="F12" s="331"/>
      <c r="G12" s="331"/>
      <c r="H12" s="333"/>
      <c r="I12" s="97"/>
      <c r="J12" s="88"/>
    </row>
    <row r="13" spans="1:10" ht="18">
      <c r="A13" s="346"/>
      <c r="B13" s="334" t="str">
        <f>VLOOKUP(J11,пр.взв.!B2:G43,4,FALSE)</f>
        <v>ЦФО</v>
      </c>
      <c r="C13" s="334"/>
      <c r="D13" s="334"/>
      <c r="E13" s="334"/>
      <c r="F13" s="334"/>
      <c r="G13" s="334"/>
      <c r="H13" s="333"/>
      <c r="I13" s="97"/>
      <c r="J13" s="88"/>
    </row>
    <row r="14" spans="1:10" ht="18.75" thickBot="1">
      <c r="A14" s="347"/>
      <c r="B14" s="335"/>
      <c r="C14" s="335"/>
      <c r="D14" s="335"/>
      <c r="E14" s="335"/>
      <c r="F14" s="335"/>
      <c r="G14" s="335"/>
      <c r="H14" s="336"/>
      <c r="I14" s="97"/>
      <c r="J14" s="88"/>
    </row>
    <row r="15" spans="1:10" ht="18.75" thickBot="1">
      <c r="A15" s="97"/>
      <c r="B15" s="97"/>
      <c r="C15" s="97"/>
      <c r="D15" s="97"/>
      <c r="E15" s="97"/>
      <c r="F15" s="97"/>
      <c r="G15" s="97"/>
      <c r="H15" s="97"/>
      <c r="I15" s="97"/>
      <c r="J15" s="88"/>
    </row>
    <row r="16" spans="1:10" ht="18" customHeight="1">
      <c r="A16" s="327" t="s">
        <v>34</v>
      </c>
      <c r="B16" s="330" t="str">
        <f>VLOOKUP(J16,пр.взв.!B4:G17,2,FALSE)</f>
        <v>ЖИЖИНА Анна Владимировна</v>
      </c>
      <c r="C16" s="330"/>
      <c r="D16" s="330"/>
      <c r="E16" s="330"/>
      <c r="F16" s="330"/>
      <c r="G16" s="330"/>
      <c r="H16" s="332" t="str">
        <f>VLOOKUP(J16,пр.взв.!B4:G17,3,FALSE)</f>
        <v>28.09.1993, МС</v>
      </c>
      <c r="I16" s="97"/>
      <c r="J16" s="88">
        <f>пр.хода!E32</f>
        <v>1</v>
      </c>
    </row>
    <row r="17" spans="1:10" ht="18" customHeight="1">
      <c r="A17" s="328"/>
      <c r="B17" s="331"/>
      <c r="C17" s="331"/>
      <c r="D17" s="331"/>
      <c r="E17" s="331"/>
      <c r="F17" s="331"/>
      <c r="G17" s="331"/>
      <c r="H17" s="333"/>
      <c r="I17" s="97"/>
      <c r="J17" s="88"/>
    </row>
    <row r="18" spans="1:10" ht="18">
      <c r="A18" s="328"/>
      <c r="B18" s="334" t="str">
        <f>VLOOKUP(J16,пр.взв.!B7:G48,4,FALSE)</f>
        <v>ЦФО</v>
      </c>
      <c r="C18" s="334"/>
      <c r="D18" s="334"/>
      <c r="E18" s="334"/>
      <c r="F18" s="334"/>
      <c r="G18" s="334"/>
      <c r="H18" s="333"/>
      <c r="I18" s="97"/>
      <c r="J18" s="88"/>
    </row>
    <row r="19" spans="1:10" ht="18.75" thickBot="1">
      <c r="A19" s="329"/>
      <c r="B19" s="335"/>
      <c r="C19" s="335"/>
      <c r="D19" s="335"/>
      <c r="E19" s="335"/>
      <c r="F19" s="335"/>
      <c r="G19" s="335"/>
      <c r="H19" s="336"/>
      <c r="I19" s="97"/>
      <c r="J19" s="88"/>
    </row>
    <row r="20" spans="1:10" ht="18.75" thickBot="1">
      <c r="A20" s="97"/>
      <c r="B20" s="97"/>
      <c r="C20" s="97"/>
      <c r="D20" s="97"/>
      <c r="E20" s="97"/>
      <c r="F20" s="97"/>
      <c r="G20" s="97"/>
      <c r="H20" s="97"/>
      <c r="I20" s="97"/>
      <c r="J20" s="88"/>
    </row>
    <row r="21" spans="1:10" ht="18" customHeight="1">
      <c r="A21" s="327" t="s">
        <v>34</v>
      </c>
      <c r="B21" s="330" t="str">
        <f>VLOOKUP(J21,пр.взв.!B2:G53,2,FALSE)</f>
        <v>АМБАРЦУМЯН Галина Самсоновна</v>
      </c>
      <c r="C21" s="330"/>
      <c r="D21" s="330"/>
      <c r="E21" s="330"/>
      <c r="F21" s="330"/>
      <c r="G21" s="330"/>
      <c r="H21" s="332" t="str">
        <f>VLOOKUP(J21,пр.взв.!B3:G22,3,FALSE)</f>
        <v>11.03.1991, МСМК</v>
      </c>
      <c r="I21" s="97"/>
      <c r="J21" s="88">
        <f>пр.хода!Q32</f>
        <v>7</v>
      </c>
    </row>
    <row r="22" spans="1:10" ht="18" customHeight="1">
      <c r="A22" s="328"/>
      <c r="B22" s="331"/>
      <c r="C22" s="331"/>
      <c r="D22" s="331"/>
      <c r="E22" s="331"/>
      <c r="F22" s="331"/>
      <c r="G22" s="331"/>
      <c r="H22" s="333"/>
      <c r="I22" s="97"/>
      <c r="J22" s="88"/>
    </row>
    <row r="23" spans="1:10" ht="18">
      <c r="A23" s="328"/>
      <c r="B23" s="334" t="str">
        <f>VLOOKUP(J21,пр.взв.!B6:G53,4,FALSE)</f>
        <v>Мос</v>
      </c>
      <c r="C23" s="334"/>
      <c r="D23" s="334"/>
      <c r="E23" s="334"/>
      <c r="F23" s="334"/>
      <c r="G23" s="334"/>
      <c r="H23" s="333"/>
      <c r="I23" s="97"/>
    </row>
    <row r="24" spans="1:10" ht="18.75" thickBot="1">
      <c r="A24" s="329"/>
      <c r="B24" s="335"/>
      <c r="C24" s="335"/>
      <c r="D24" s="335"/>
      <c r="E24" s="335"/>
      <c r="F24" s="335"/>
      <c r="G24" s="335"/>
      <c r="H24" s="336"/>
      <c r="I24" s="97"/>
    </row>
    <row r="25" spans="1:10" ht="18">
      <c r="A25" s="97"/>
      <c r="B25" s="97"/>
      <c r="C25" s="97"/>
      <c r="D25" s="97"/>
      <c r="E25" s="97"/>
      <c r="F25" s="97"/>
      <c r="G25" s="97"/>
      <c r="H25" s="97"/>
    </row>
    <row r="26" spans="1:10" ht="18">
      <c r="A26" s="97" t="s">
        <v>52</v>
      </c>
      <c r="B26" s="97"/>
      <c r="C26" s="97"/>
      <c r="D26" s="97"/>
      <c r="E26" s="97"/>
      <c r="F26" s="97"/>
      <c r="G26" s="97"/>
      <c r="H26" s="97"/>
    </row>
    <row r="27" spans="1:10" ht="13.5" thickBot="1"/>
    <row r="28" spans="1:10">
      <c r="A28" s="337" t="str">
        <f>VLOOKUP(J28,пр.взв.!B7:H38,7,FALSE)</f>
        <v>Редькин АМ, Береснев СН, Мингазов СЭ</v>
      </c>
      <c r="B28" s="338"/>
      <c r="C28" s="338"/>
      <c r="D28" s="338"/>
      <c r="E28" s="338"/>
      <c r="F28" s="338"/>
      <c r="G28" s="338"/>
      <c r="H28" s="332"/>
      <c r="J28">
        <f>пр.хода!H8</f>
        <v>8</v>
      </c>
    </row>
    <row r="29" spans="1:10" ht="13.5" thickBot="1">
      <c r="A29" s="339"/>
      <c r="B29" s="335"/>
      <c r="C29" s="335"/>
      <c r="D29" s="335"/>
      <c r="E29" s="335"/>
      <c r="F29" s="335"/>
      <c r="G29" s="335"/>
      <c r="H29" s="336"/>
    </row>
    <row r="36" spans="1:8" ht="18">
      <c r="A36" s="97" t="s">
        <v>35</v>
      </c>
      <c r="B36" s="97"/>
      <c r="C36" s="97"/>
      <c r="D36" s="97"/>
      <c r="E36" s="97"/>
      <c r="F36" s="97"/>
      <c r="G36" s="97"/>
      <c r="H36" s="97"/>
    </row>
    <row r="37" spans="1:8" ht="18">
      <c r="A37" s="97"/>
      <c r="B37" s="97"/>
      <c r="C37" s="97"/>
      <c r="D37" s="97"/>
      <c r="E37" s="97"/>
      <c r="F37" s="97"/>
      <c r="G37" s="97"/>
      <c r="H37" s="97"/>
    </row>
    <row r="38" spans="1:8" ht="18">
      <c r="A38" s="97"/>
      <c r="B38" s="97"/>
      <c r="C38" s="97"/>
      <c r="D38" s="97"/>
      <c r="E38" s="97"/>
      <c r="F38" s="97"/>
      <c r="G38" s="97"/>
      <c r="H38" s="97"/>
    </row>
    <row r="39" spans="1:8" ht="18">
      <c r="A39" s="98"/>
      <c r="B39" s="98"/>
      <c r="C39" s="98"/>
      <c r="D39" s="98"/>
      <c r="E39" s="98"/>
      <c r="F39" s="98"/>
      <c r="G39" s="98"/>
      <c r="H39" s="98"/>
    </row>
    <row r="40" spans="1:8" ht="18">
      <c r="A40" s="99"/>
      <c r="B40" s="99"/>
      <c r="C40" s="99"/>
      <c r="D40" s="99"/>
      <c r="E40" s="99"/>
      <c r="F40" s="99"/>
      <c r="G40" s="99"/>
      <c r="H40" s="99"/>
    </row>
    <row r="41" spans="1:8" ht="18">
      <c r="A41" s="98"/>
      <c r="B41" s="98"/>
      <c r="C41" s="98"/>
      <c r="D41" s="98"/>
      <c r="E41" s="98"/>
      <c r="F41" s="98"/>
      <c r="G41" s="98"/>
      <c r="H41" s="98"/>
    </row>
    <row r="42" spans="1:8" ht="18">
      <c r="A42" s="100"/>
      <c r="B42" s="100"/>
      <c r="C42" s="100"/>
      <c r="D42" s="100"/>
      <c r="E42" s="100"/>
      <c r="F42" s="100"/>
      <c r="G42" s="100"/>
      <c r="H42" s="100"/>
    </row>
    <row r="43" spans="1:8" ht="18">
      <c r="A43" s="98"/>
      <c r="B43" s="98"/>
      <c r="C43" s="98"/>
      <c r="D43" s="98"/>
      <c r="E43" s="98"/>
      <c r="F43" s="98"/>
      <c r="G43" s="98"/>
      <c r="H43" s="98"/>
    </row>
    <row r="44" spans="1:8" ht="18">
      <c r="A44" s="100"/>
      <c r="B44" s="100"/>
      <c r="C44" s="100"/>
      <c r="D44" s="100"/>
      <c r="E44" s="100"/>
      <c r="F44" s="100"/>
      <c r="G44" s="100"/>
      <c r="H44" s="100"/>
    </row>
  </sheetData>
  <mergeCells count="21">
    <mergeCell ref="A1:H1"/>
    <mergeCell ref="A2:H2"/>
    <mergeCell ref="A3:H3"/>
    <mergeCell ref="D4:F4"/>
    <mergeCell ref="A11:A14"/>
    <mergeCell ref="B11:G12"/>
    <mergeCell ref="H11:H12"/>
    <mergeCell ref="B13:H14"/>
    <mergeCell ref="A6:A9"/>
    <mergeCell ref="B6:G7"/>
    <mergeCell ref="H6:H7"/>
    <mergeCell ref="B8:H9"/>
    <mergeCell ref="A16:A19"/>
    <mergeCell ref="B16:G17"/>
    <mergeCell ref="H16:H17"/>
    <mergeCell ref="B18:H19"/>
    <mergeCell ref="A28:H29"/>
    <mergeCell ref="A21:A24"/>
    <mergeCell ref="B21:G22"/>
    <mergeCell ref="H21:H22"/>
    <mergeCell ref="B23:H24"/>
  </mergeCells>
  <phoneticPr fontId="1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C57"/>
  <sheetViews>
    <sheetView workbookViewId="0">
      <selection activeCell="R32" sqref="R32:R33"/>
    </sheetView>
  </sheetViews>
  <sheetFormatPr defaultRowHeight="12.75"/>
  <cols>
    <col min="1" max="1" width="4.7109375" customWidth="1"/>
    <col min="2" max="2" width="14" customWidth="1"/>
    <col min="3" max="3" width="7.7109375" customWidth="1"/>
    <col min="4" max="4" width="11.28515625" customWidth="1"/>
    <col min="5" max="17" width="4.7109375" customWidth="1"/>
    <col min="18" max="18" width="14" customWidth="1"/>
    <col min="19" max="19" width="7.7109375" customWidth="1"/>
    <col min="20" max="20" width="11.28515625" customWidth="1"/>
    <col min="21" max="21" width="4.7109375" customWidth="1"/>
  </cols>
  <sheetData>
    <row r="1" spans="1:29" ht="24" customHeight="1">
      <c r="A1" s="185" t="s">
        <v>24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1:29" ht="27.75" customHeight="1" thickBot="1">
      <c r="A2" s="186" t="s">
        <v>25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9" ht="33" customHeight="1" thickBot="1">
      <c r="C3" s="395" t="str">
        <f>HYPERLINK([1]реквизиты!$A$2)</f>
        <v>Кубок России по борьбе самбо среди женщин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7"/>
    </row>
    <row r="4" spans="1:29" ht="15.75" customHeight="1" thickBot="1">
      <c r="A4" s="9"/>
      <c r="B4" s="9"/>
      <c r="C4" s="316" t="str">
        <f>HYPERLINK([1]реквизиты!$A$3)</f>
        <v>01-05.10.2014 г.                                               МОАС, г. Кстово</v>
      </c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9"/>
    </row>
    <row r="5" spans="1:29" ht="20.25" customHeight="1" thickBot="1">
      <c r="I5" s="71"/>
      <c r="J5" s="398" t="str">
        <f>HYPERLINK(пр.взв.!D4)</f>
        <v>в.к. 72 кг.</v>
      </c>
      <c r="K5" s="399"/>
      <c r="L5" s="400"/>
      <c r="M5" s="401" t="s">
        <v>113</v>
      </c>
      <c r="N5" s="402"/>
      <c r="O5" s="403"/>
    </row>
    <row r="6" spans="1:29" ht="18" customHeight="1" thickBot="1">
      <c r="A6" s="315" t="s">
        <v>0</v>
      </c>
      <c r="B6" s="315"/>
      <c r="C6" s="5"/>
      <c r="R6" s="42"/>
      <c r="S6" s="42"/>
      <c r="U6" s="42" t="s">
        <v>1</v>
      </c>
    </row>
    <row r="7" spans="1:29" ht="12.75" customHeight="1" thickBot="1">
      <c r="A7" s="317">
        <v>1</v>
      </c>
      <c r="B7" s="319" t="str">
        <f>VLOOKUP(A7,пр.взв.!B7:C38,2,FALSE)</f>
        <v>ЖИЖИНА Анна Владимировна</v>
      </c>
      <c r="C7" s="319" t="str">
        <f>VLOOKUP(A7,пр.взв.!B7:F38,3,FALSE)</f>
        <v>28.09.1993, МС</v>
      </c>
      <c r="D7" s="319" t="str">
        <f>VLOOKUP(A7,пр.взв.!B7:E38,4,FALSE)</f>
        <v>ЦФО</v>
      </c>
      <c r="E7" s="112"/>
      <c r="F7" s="101"/>
      <c r="G7" s="101"/>
      <c r="H7" s="101"/>
      <c r="I7" s="65" t="s">
        <v>29</v>
      </c>
      <c r="J7" s="101"/>
      <c r="K7" s="101"/>
      <c r="L7" s="101"/>
      <c r="M7" s="113"/>
      <c r="N7" s="113"/>
      <c r="O7" s="113"/>
      <c r="P7" s="113"/>
      <c r="Q7" s="70"/>
      <c r="R7" s="319" t="str">
        <f>VLOOKUP(U7,пр.взв.!B7:E38,2,FALSE)</f>
        <v>КАЗУРИНА Виктория Денисовна</v>
      </c>
      <c r="S7" s="319" t="str">
        <f>VLOOKUP(U7,пр.взв.!B7:E38,3,FALSE)</f>
        <v>27.04.1992, МС</v>
      </c>
      <c r="T7" s="319" t="str">
        <f>VLOOKUP(U7,пр.взв.!B7:E38,4,FALSE)</f>
        <v>ЦФО</v>
      </c>
      <c r="U7" s="413">
        <v>2</v>
      </c>
      <c r="Y7" s="4"/>
      <c r="Z7" s="4"/>
      <c r="AA7" s="4"/>
      <c r="AB7" s="4"/>
      <c r="AC7" s="4"/>
    </row>
    <row r="8" spans="1:29" ht="12.75" customHeight="1">
      <c r="A8" s="318"/>
      <c r="B8" s="320"/>
      <c r="C8" s="320"/>
      <c r="D8" s="320"/>
      <c r="E8" s="114">
        <v>1</v>
      </c>
      <c r="F8" s="115"/>
      <c r="G8" s="115"/>
      <c r="H8" s="64">
        <v>8</v>
      </c>
      <c r="I8" s="404" t="str">
        <f>VLOOKUP(H8,пр.взв.!B7:E38,2,FALSE)</f>
        <v>АЛЕКСЕЕВА Ирина Вячеславовна</v>
      </c>
      <c r="J8" s="405"/>
      <c r="K8" s="405"/>
      <c r="L8" s="405"/>
      <c r="M8" s="406"/>
      <c r="N8" s="113"/>
      <c r="O8" s="113"/>
      <c r="P8" s="113"/>
      <c r="Q8" s="114">
        <v>10</v>
      </c>
      <c r="R8" s="320"/>
      <c r="S8" s="320"/>
      <c r="T8" s="320"/>
      <c r="U8" s="411"/>
      <c r="Y8" s="4"/>
      <c r="Z8" s="4"/>
      <c r="AA8" s="4"/>
      <c r="AB8" s="4"/>
      <c r="AC8" s="4"/>
    </row>
    <row r="9" spans="1:29" ht="12.75" customHeight="1" thickBot="1">
      <c r="A9" s="318">
        <v>9</v>
      </c>
      <c r="B9" s="322" t="str">
        <f>VLOOKUP(A9,пр.взв.!B9:C40,2,FALSE)</f>
        <v>МАТЕВОСЯН Гаянэ Гамлетовна</v>
      </c>
      <c r="C9" s="322" t="str">
        <f>VLOOKUP(A9,пр.взв.!B7:F38,3,FALSE)</f>
        <v>15.04.1991, МС</v>
      </c>
      <c r="D9" s="322" t="str">
        <f>VLOOKUP(A9,пр.взв.!B7:G38,4,FALSE)</f>
        <v>Мос</v>
      </c>
      <c r="E9" s="16" t="s">
        <v>116</v>
      </c>
      <c r="F9" s="116"/>
      <c r="G9" s="115"/>
      <c r="H9" s="101"/>
      <c r="I9" s="407"/>
      <c r="J9" s="408"/>
      <c r="K9" s="408"/>
      <c r="L9" s="408"/>
      <c r="M9" s="409"/>
      <c r="N9" s="113"/>
      <c r="O9" s="113"/>
      <c r="P9" s="117"/>
      <c r="Q9" s="16" t="s">
        <v>120</v>
      </c>
      <c r="R9" s="322" t="str">
        <f>VLOOKUP(U9,пр.взв.!B9:E40,2,FALSE)</f>
        <v>КОВЫЛИНА Екатерина Александровна</v>
      </c>
      <c r="S9" s="322" t="str">
        <f>VLOOKUP(U9,пр.взв.!B9:E40,3,FALSE)</f>
        <v>09.03.1991, МС</v>
      </c>
      <c r="T9" s="322" t="str">
        <f>VLOOKUP(U9,пр.взв.!B9:E40,4,FALSE)</f>
        <v>Мос</v>
      </c>
      <c r="U9" s="411">
        <v>10</v>
      </c>
      <c r="Y9" s="4"/>
      <c r="Z9" s="4"/>
      <c r="AA9" s="4"/>
      <c r="AB9" s="4"/>
      <c r="AC9" s="4"/>
    </row>
    <row r="10" spans="1:29" ht="12.75" customHeight="1" thickBot="1">
      <c r="A10" s="321"/>
      <c r="B10" s="323"/>
      <c r="C10" s="323"/>
      <c r="D10" s="323"/>
      <c r="E10" s="118"/>
      <c r="F10" s="119"/>
      <c r="G10" s="114">
        <v>13</v>
      </c>
      <c r="H10" s="101"/>
      <c r="I10" s="70"/>
      <c r="J10" s="70"/>
      <c r="K10" s="70"/>
      <c r="L10" s="70"/>
      <c r="M10" s="113"/>
      <c r="N10" s="113"/>
      <c r="O10" s="114">
        <v>10</v>
      </c>
      <c r="P10" s="120"/>
      <c r="Q10" s="70"/>
      <c r="R10" s="323"/>
      <c r="S10" s="323"/>
      <c r="T10" s="323"/>
      <c r="U10" s="414"/>
      <c r="Y10" s="4"/>
      <c r="Z10" s="4"/>
      <c r="AA10" s="4"/>
      <c r="AB10" s="4"/>
      <c r="AC10" s="4"/>
    </row>
    <row r="11" spans="1:29" ht="12.75" customHeight="1" thickBot="1">
      <c r="A11" s="317">
        <v>5</v>
      </c>
      <c r="B11" s="319" t="str">
        <f>VLOOKUP(A11,пр.взв.!B11:C42,2,FALSE)</f>
        <v>ЛЕВЧЕНКО Нина Александровна</v>
      </c>
      <c r="C11" s="319" t="str">
        <f>VLOOKUP(A11,пр.взв.!B7:E38,3,FALSE)</f>
        <v>24.02.1994, МС</v>
      </c>
      <c r="D11" s="319" t="str">
        <f>VLOOKUP(A11,пр.взв.!B7:E38,4,FALSE)</f>
        <v>ЮФО</v>
      </c>
      <c r="E11" s="112"/>
      <c r="F11" s="119"/>
      <c r="G11" s="16" t="s">
        <v>118</v>
      </c>
      <c r="H11" s="121"/>
      <c r="I11" s="101"/>
      <c r="J11" s="70"/>
      <c r="K11" s="70"/>
      <c r="L11" s="70"/>
      <c r="M11" s="113"/>
      <c r="N11" s="117"/>
      <c r="O11" s="144" t="s">
        <v>122</v>
      </c>
      <c r="P11" s="120"/>
      <c r="Q11" s="70"/>
      <c r="R11" s="319" t="str">
        <f>VLOOKUP(U11,пр.взв.!B11:E42,2,FALSE)</f>
        <v>РУЛЁВА Оксана Викторовна</v>
      </c>
      <c r="S11" s="319" t="str">
        <f>VLOOKUP(U11,пр.взв.!B11:E42,3,FALSE)</f>
        <v>29.03.1995, КМС</v>
      </c>
      <c r="T11" s="319" t="str">
        <f>VLOOKUP(U11,пр.взв.!B11:E42,4,FALSE)</f>
        <v>УрФО</v>
      </c>
      <c r="U11" s="410">
        <v>6</v>
      </c>
      <c r="Y11" s="4"/>
      <c r="Z11" s="4"/>
      <c r="AA11" s="4"/>
      <c r="AB11" s="4"/>
      <c r="AC11" s="4"/>
    </row>
    <row r="12" spans="1:29" ht="12.75" customHeight="1">
      <c r="A12" s="318"/>
      <c r="B12" s="320"/>
      <c r="C12" s="320"/>
      <c r="D12" s="320"/>
      <c r="E12" s="114">
        <v>13</v>
      </c>
      <c r="F12" s="122"/>
      <c r="G12" s="115"/>
      <c r="H12" s="123"/>
      <c r="I12" s="101"/>
      <c r="J12" s="351" t="s">
        <v>21</v>
      </c>
      <c r="K12" s="351"/>
      <c r="L12" s="351"/>
      <c r="M12" s="113"/>
      <c r="N12" s="120"/>
      <c r="O12" s="113"/>
      <c r="P12" s="124"/>
      <c r="Q12" s="114">
        <v>6</v>
      </c>
      <c r="R12" s="320"/>
      <c r="S12" s="320"/>
      <c r="T12" s="320"/>
      <c r="U12" s="411"/>
      <c r="Y12" s="4"/>
      <c r="Z12" s="4"/>
      <c r="AA12" s="4"/>
      <c r="AB12" s="4"/>
      <c r="AC12" s="4"/>
    </row>
    <row r="13" spans="1:29" ht="12.75" customHeight="1" thickBot="1">
      <c r="A13" s="318">
        <v>13</v>
      </c>
      <c r="B13" s="322" t="str">
        <f>VLOOKUP(A13,пр.взв.!B7:C38,2,FALSE)</f>
        <v>ВОЛКОВА Олеся Константиновна</v>
      </c>
      <c r="C13" s="322" t="str">
        <f>VLOOKUP(A13,пр.взв.!B7:E38,3,FALSE)</f>
        <v>10.12.1985, МС</v>
      </c>
      <c r="D13" s="322" t="str">
        <f>VLOOKUP(A13,пр.взв.!B7:E38,4,FALSE)</f>
        <v>ЦФО</v>
      </c>
      <c r="E13" s="16" t="s">
        <v>117</v>
      </c>
      <c r="F13" s="115"/>
      <c r="G13" s="115"/>
      <c r="H13" s="123"/>
      <c r="I13" s="125"/>
      <c r="J13" s="126"/>
      <c r="K13" s="126"/>
      <c r="L13" s="101"/>
      <c r="M13" s="113"/>
      <c r="N13" s="120"/>
      <c r="O13" s="113"/>
      <c r="P13" s="113"/>
      <c r="Q13" s="144" t="s">
        <v>119</v>
      </c>
      <c r="R13" s="322" t="str">
        <f>VLOOKUP(U13,пр.взв.!B13:E44,2,FALSE)</f>
        <v>МИРОНОВА Ирина Сергеевна</v>
      </c>
      <c r="S13" s="322" t="str">
        <f>VLOOKUP(U13,пр.взв.!B13:E44,3,FALSE)</f>
        <v>17.10.1990, МС</v>
      </c>
      <c r="T13" s="322" t="str">
        <f>VLOOKUP(U13,пр.взв.!B13:E44,4,FALSE)</f>
        <v>Мос</v>
      </c>
      <c r="U13" s="411">
        <v>14</v>
      </c>
      <c r="Y13" s="4"/>
      <c r="Z13" s="4"/>
      <c r="AA13" s="4"/>
      <c r="AB13" s="4"/>
      <c r="AC13" s="4"/>
    </row>
    <row r="14" spans="1:29" ht="12.75" customHeight="1" thickBot="1">
      <c r="A14" s="321"/>
      <c r="B14" s="323"/>
      <c r="C14" s="323"/>
      <c r="D14" s="323"/>
      <c r="E14" s="118"/>
      <c r="F14" s="415"/>
      <c r="G14" s="415"/>
      <c r="H14" s="123"/>
      <c r="I14" s="114">
        <v>13</v>
      </c>
      <c r="J14" s="101"/>
      <c r="K14" s="101"/>
      <c r="L14" s="101"/>
      <c r="M14" s="114">
        <v>8</v>
      </c>
      <c r="N14" s="125"/>
      <c r="O14" s="113"/>
      <c r="P14" s="113"/>
      <c r="Q14" s="70"/>
      <c r="R14" s="323"/>
      <c r="S14" s="323"/>
      <c r="T14" s="323"/>
      <c r="U14" s="412"/>
      <c r="Y14" s="4"/>
      <c r="Z14" s="4"/>
      <c r="AA14" s="4"/>
      <c r="AB14" s="4"/>
      <c r="AC14" s="4"/>
    </row>
    <row r="15" spans="1:29" ht="12.75" customHeight="1" thickBot="1">
      <c r="A15" s="317">
        <v>3</v>
      </c>
      <c r="B15" s="319" t="str">
        <f>VLOOKUP(A15,пр.взв.!B7:C38,2,FALSE)</f>
        <v>СВЕКРОВКИНА Екатерина Алексеевна</v>
      </c>
      <c r="C15" s="319" t="str">
        <f>VLOOKUP(A15,пр.взв.!B7:E38,3,FALSE)</f>
        <v>12.03.1993, МС</v>
      </c>
      <c r="D15" s="319" t="str">
        <f>VLOOKUP(A15,пр.взв.!B7:E38,4,FALSE)</f>
        <v>ЦФО</v>
      </c>
      <c r="E15" s="112"/>
      <c r="F15" s="115"/>
      <c r="G15" s="115"/>
      <c r="H15" s="123"/>
      <c r="I15" s="16" t="s">
        <v>116</v>
      </c>
      <c r="J15" s="101"/>
      <c r="K15" s="101"/>
      <c r="L15" s="101"/>
      <c r="M15" s="16" t="s">
        <v>117</v>
      </c>
      <c r="N15" s="120"/>
      <c r="O15" s="113"/>
      <c r="P15" s="113"/>
      <c r="Q15" s="70"/>
      <c r="R15" s="319" t="str">
        <f>VLOOKUP(U15,пр.взв.!B7:C38,2,FALSE)</f>
        <v>ФОМИНА Илона Сергеевна</v>
      </c>
      <c r="S15" s="319" t="str">
        <f>VLOOKUP(U15,пр.взв.!B7:E38,3,FALSE)</f>
        <v>24.04.1993, МС</v>
      </c>
      <c r="T15" s="319" t="str">
        <f>VLOOKUP(U15,пр.взв.!B7:E38,4,FALSE)</f>
        <v>Мос</v>
      </c>
      <c r="U15" s="413">
        <v>4</v>
      </c>
      <c r="Y15" s="4"/>
      <c r="Z15" s="4"/>
      <c r="AA15" s="4"/>
      <c r="AB15" s="4"/>
      <c r="AC15" s="4"/>
    </row>
    <row r="16" spans="1:29" ht="12.75" customHeight="1">
      <c r="A16" s="318"/>
      <c r="B16" s="320"/>
      <c r="C16" s="320"/>
      <c r="D16" s="320"/>
      <c r="E16" s="114">
        <v>3</v>
      </c>
      <c r="F16" s="115"/>
      <c r="G16" s="115"/>
      <c r="H16" s="123"/>
      <c r="I16" s="101"/>
      <c r="J16" s="101"/>
      <c r="K16" s="101"/>
      <c r="L16" s="101"/>
      <c r="M16" s="113"/>
      <c r="N16" s="120"/>
      <c r="O16" s="113"/>
      <c r="P16" s="113"/>
      <c r="Q16" s="114">
        <v>12</v>
      </c>
      <c r="R16" s="320"/>
      <c r="S16" s="320"/>
      <c r="T16" s="320"/>
      <c r="U16" s="411"/>
      <c r="Y16" s="4"/>
      <c r="Z16" s="4"/>
      <c r="AA16" s="4"/>
      <c r="AB16" s="4"/>
      <c r="AC16" s="4"/>
    </row>
    <row r="17" spans="1:29" ht="12.75" customHeight="1" thickBot="1">
      <c r="A17" s="318">
        <v>11</v>
      </c>
      <c r="B17" s="322" t="str">
        <f>VLOOKUP(A17,пр.взв.!B17:C47,2,FALSE)</f>
        <v>КИРЕЕВА Таисия Владимировна</v>
      </c>
      <c r="C17" s="322" t="str">
        <f>VLOOKUP(A17,пр.взв.!B7:E38,3,FALSE)</f>
        <v>13.12.1990, МС</v>
      </c>
      <c r="D17" s="322" t="str">
        <f>VLOOKUP(A17,пр.взв.!B7:F38,4,FALSE)</f>
        <v>ПФО</v>
      </c>
      <c r="E17" s="16" t="s">
        <v>117</v>
      </c>
      <c r="F17" s="116"/>
      <c r="G17" s="115"/>
      <c r="H17" s="123"/>
      <c r="I17" s="101"/>
      <c r="J17" s="101"/>
      <c r="K17" s="101"/>
      <c r="L17" s="101"/>
      <c r="M17" s="113"/>
      <c r="N17" s="120"/>
      <c r="O17" s="113"/>
      <c r="P17" s="117"/>
      <c r="Q17" s="16" t="s">
        <v>116</v>
      </c>
      <c r="R17" s="322" t="str">
        <f>VLOOKUP(U17,пр.взв.!B17:E47,2,FALSE)</f>
        <v>БУРОВА Анастасия Павловна</v>
      </c>
      <c r="S17" s="322" t="str">
        <f>VLOOKUP(U17,пр.взв.!B17:E47,3,FALSE)</f>
        <v>15.06.1992, КМС</v>
      </c>
      <c r="T17" s="322" t="str">
        <f>VLOOKUP(U17,пр.взв.!B17:E47,4,FALSE)</f>
        <v>ПФО</v>
      </c>
      <c r="U17" s="411">
        <v>12</v>
      </c>
      <c r="Y17" s="4"/>
      <c r="Z17" s="4"/>
      <c r="AA17" s="4"/>
      <c r="AB17" s="4"/>
      <c r="AC17" s="4"/>
    </row>
    <row r="18" spans="1:29" ht="12.75" customHeight="1" thickBot="1">
      <c r="A18" s="321"/>
      <c r="B18" s="323"/>
      <c r="C18" s="323"/>
      <c r="D18" s="323"/>
      <c r="E18" s="118"/>
      <c r="F18" s="119"/>
      <c r="G18" s="114">
        <v>7</v>
      </c>
      <c r="H18" s="127"/>
      <c r="I18" s="65" t="s">
        <v>30</v>
      </c>
      <c r="J18" s="101"/>
      <c r="K18" s="101"/>
      <c r="L18" s="101"/>
      <c r="M18" s="113"/>
      <c r="N18" s="124"/>
      <c r="O18" s="114">
        <v>8</v>
      </c>
      <c r="P18" s="120"/>
      <c r="Q18" s="70"/>
      <c r="R18" s="323"/>
      <c r="S18" s="323"/>
      <c r="T18" s="323"/>
      <c r="U18" s="414"/>
    </row>
    <row r="19" spans="1:29" ht="12.75" customHeight="1" thickBot="1">
      <c r="A19" s="317">
        <v>7</v>
      </c>
      <c r="B19" s="319" t="str">
        <f>VLOOKUP(A19,пр.взв.!B19:C49,2,FALSE)</f>
        <v>АМБАРЦУМЯН Галина Самсоновна</v>
      </c>
      <c r="C19" s="319" t="str">
        <f>VLOOKUP(A19,пр.взв.!B7:E38,3,FALSE)</f>
        <v>11.03.1991, МСМК</v>
      </c>
      <c r="D19" s="319" t="str">
        <f>VLOOKUP(A19,пр.взв.!B7:E38,4,FALSE)</f>
        <v>Мос</v>
      </c>
      <c r="E19" s="112"/>
      <c r="F19" s="128"/>
      <c r="G19" s="16" t="s">
        <v>119</v>
      </c>
      <c r="H19" s="64"/>
      <c r="I19" s="70"/>
      <c r="J19" s="70"/>
      <c r="K19" s="70"/>
      <c r="L19" s="70"/>
      <c r="M19" s="70"/>
      <c r="N19" s="113"/>
      <c r="O19" s="16" t="s">
        <v>117</v>
      </c>
      <c r="P19" s="120"/>
      <c r="Q19" s="70"/>
      <c r="R19" s="319" t="str">
        <f>VLOOKUP(U19,пр.взв.!B19:E49,2,FALSE)</f>
        <v>АЛЕКСЕЕВА Ирина Вячеславовна</v>
      </c>
      <c r="S19" s="319" t="str">
        <f>VLOOKUP(U19,пр.взв.!B19:E49,3,FALSE)</f>
        <v>27.06.1990, МС</v>
      </c>
      <c r="T19" s="319" t="str">
        <f>VLOOKUP(U19,пр.взв.!B19:E49,4,FALSE)</f>
        <v>ПФО</v>
      </c>
      <c r="U19" s="410">
        <v>8</v>
      </c>
    </row>
    <row r="20" spans="1:29" ht="12.75" customHeight="1">
      <c r="A20" s="318"/>
      <c r="B20" s="320"/>
      <c r="C20" s="320"/>
      <c r="D20" s="320"/>
      <c r="E20" s="416">
        <v>7</v>
      </c>
      <c r="F20" s="129"/>
      <c r="G20" s="118"/>
      <c r="H20" s="64">
        <v>13</v>
      </c>
      <c r="I20" s="371" t="str">
        <f>VLOOKUP(H20,пр.взв.!B7:H38,2,FALSE)</f>
        <v>ВОЛКОВА Олеся Константиновна</v>
      </c>
      <c r="J20" s="372"/>
      <c r="K20" s="372"/>
      <c r="L20" s="372"/>
      <c r="M20" s="373"/>
      <c r="N20" s="113"/>
      <c r="O20" s="113"/>
      <c r="P20" s="130"/>
      <c r="Q20" s="416">
        <v>8</v>
      </c>
      <c r="R20" s="320"/>
      <c r="S20" s="320"/>
      <c r="T20" s="320"/>
      <c r="U20" s="411"/>
    </row>
    <row r="21" spans="1:29" ht="12.75" customHeight="1" thickBot="1">
      <c r="A21" s="318">
        <v>15</v>
      </c>
      <c r="B21" s="322"/>
      <c r="C21" s="322"/>
      <c r="D21" s="322"/>
      <c r="E21" s="417"/>
      <c r="F21" s="118"/>
      <c r="G21" s="118"/>
      <c r="H21" s="83"/>
      <c r="I21" s="374"/>
      <c r="J21" s="375"/>
      <c r="K21" s="375"/>
      <c r="L21" s="375"/>
      <c r="M21" s="376"/>
      <c r="N21" s="113"/>
      <c r="O21" s="113"/>
      <c r="P21" s="113"/>
      <c r="Q21" s="417"/>
      <c r="R21" s="322"/>
      <c r="S21" s="322"/>
      <c r="T21" s="322"/>
      <c r="U21" s="411">
        <v>16</v>
      </c>
    </row>
    <row r="22" spans="1:29" ht="12.75" customHeight="1" thickBot="1">
      <c r="A22" s="321"/>
      <c r="B22" s="323"/>
      <c r="C22" s="323"/>
      <c r="D22" s="323"/>
      <c r="E22" s="118"/>
      <c r="F22" s="112"/>
      <c r="G22" s="112"/>
      <c r="H22" s="70"/>
      <c r="I22" s="70"/>
      <c r="J22" s="70"/>
      <c r="K22" s="70"/>
      <c r="L22" s="70"/>
      <c r="M22" s="70"/>
      <c r="N22" s="70"/>
      <c r="O22" s="101"/>
      <c r="P22" s="101"/>
      <c r="Q22" s="70"/>
      <c r="R22" s="323"/>
      <c r="S22" s="323"/>
      <c r="T22" s="323"/>
      <c r="U22" s="414"/>
    </row>
    <row r="23" spans="1:29" ht="12.75" customHeight="1">
      <c r="A23" s="1"/>
      <c r="B23" s="1"/>
      <c r="C23" s="7"/>
      <c r="D23" s="4"/>
      <c r="E23" s="69"/>
      <c r="F23" s="69"/>
      <c r="G23" s="69"/>
      <c r="H23" s="352" t="s">
        <v>28</v>
      </c>
      <c r="I23" s="352"/>
      <c r="J23" s="352"/>
      <c r="K23" s="352"/>
      <c r="L23" s="352"/>
      <c r="M23" s="352"/>
      <c r="N23" s="352"/>
      <c r="O23" s="131"/>
      <c r="P23" s="131"/>
      <c r="Q23" s="70"/>
      <c r="R23" s="31"/>
      <c r="S23" s="31"/>
      <c r="T23" s="31"/>
    </row>
    <row r="24" spans="1:29" ht="12" customHeight="1" thickBot="1">
      <c r="D24" s="60" t="s">
        <v>2</v>
      </c>
      <c r="K24" s="4"/>
      <c r="L24" s="4"/>
      <c r="M24" s="4"/>
      <c r="N24" s="4"/>
      <c r="O24" s="60" t="s">
        <v>3</v>
      </c>
      <c r="P24" s="4"/>
      <c r="Q24" s="4"/>
      <c r="R24" s="4"/>
      <c r="S24" s="4"/>
      <c r="T24" s="4"/>
      <c r="U24" s="61"/>
      <c r="V24" s="4"/>
    </row>
    <row r="25" spans="1:29" ht="12.75" customHeight="1">
      <c r="A25" s="85">
        <v>5</v>
      </c>
      <c r="B25" s="383" t="str">
        <f>VLOOKUP(A25,пр.взв.!B7:E38,2,FALSE)</f>
        <v>ЛЕВЧЕНКО Нина Александровна</v>
      </c>
      <c r="I25" s="88">
        <v>2</v>
      </c>
      <c r="J25" s="359" t="str">
        <f>VLOOKUP(I25,пр.взв.!B5:D38,2,FALSE)</f>
        <v>КАЗУРИНА Виктория Денисовна</v>
      </c>
      <c r="K25" s="360"/>
      <c r="L25" s="361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9" ht="12.75" customHeight="1">
      <c r="A26" s="85"/>
      <c r="B26" s="385"/>
      <c r="C26" s="142">
        <v>1</v>
      </c>
      <c r="D26" s="34"/>
      <c r="E26" s="36"/>
      <c r="F26" s="36"/>
      <c r="G26" s="36"/>
      <c r="H26" s="36"/>
      <c r="I26" s="89"/>
      <c r="J26" s="362"/>
      <c r="K26" s="363"/>
      <c r="L26" s="364"/>
      <c r="M26" s="113">
        <v>6</v>
      </c>
      <c r="N26" s="34"/>
      <c r="O26" s="34"/>
      <c r="P26" s="34"/>
      <c r="Q26" s="34"/>
      <c r="R26" s="62"/>
      <c r="S26" s="34"/>
      <c r="T26" s="34"/>
      <c r="U26" s="61"/>
      <c r="V26" s="4"/>
    </row>
    <row r="27" spans="1:29" ht="12.75" customHeight="1">
      <c r="A27" s="86">
        <v>1</v>
      </c>
      <c r="B27" s="386" t="str">
        <f>VLOOKUP(A27,пр.взв.!B7:D38,2,FALSE)</f>
        <v>ЖИЖИНА Анна Владимировна</v>
      </c>
      <c r="C27" s="132" t="s">
        <v>116</v>
      </c>
      <c r="D27" s="34"/>
      <c r="E27" s="66"/>
      <c r="F27" s="66"/>
      <c r="G27" s="66"/>
      <c r="H27" s="66"/>
      <c r="I27" s="90">
        <v>6</v>
      </c>
      <c r="J27" s="353" t="str">
        <f>VLOOKUP(I27,пр.взв.!B7:D38,2,FALSE)</f>
        <v>РУЛЁВА Оксана Викторовна</v>
      </c>
      <c r="K27" s="354"/>
      <c r="L27" s="355"/>
      <c r="M27" s="132" t="s">
        <v>116</v>
      </c>
      <c r="N27" s="65"/>
      <c r="O27" s="65"/>
      <c r="P27" s="65"/>
      <c r="Q27" s="65"/>
      <c r="R27" s="34"/>
      <c r="S27" s="34"/>
      <c r="T27" s="34"/>
      <c r="U27" s="4"/>
      <c r="V27" s="4"/>
    </row>
    <row r="28" spans="1:29" ht="12.75" customHeight="1" thickBot="1">
      <c r="A28" s="86"/>
      <c r="B28" s="384"/>
      <c r="C28" s="133"/>
      <c r="D28" s="34"/>
      <c r="E28" s="65"/>
      <c r="F28" s="65"/>
      <c r="G28" s="66"/>
      <c r="H28" s="66"/>
      <c r="I28" s="90"/>
      <c r="J28" s="356"/>
      <c r="K28" s="357"/>
      <c r="L28" s="358"/>
      <c r="M28" s="21"/>
      <c r="N28" s="65"/>
      <c r="O28" s="65"/>
      <c r="P28" s="65"/>
      <c r="Q28" s="65"/>
      <c r="R28" s="34"/>
      <c r="S28" s="34"/>
      <c r="T28" s="34"/>
      <c r="U28" s="4"/>
      <c r="V28" s="4"/>
    </row>
    <row r="29" spans="1:29" ht="12.75" customHeight="1">
      <c r="A29" s="4"/>
      <c r="B29" s="13"/>
      <c r="C29" s="133"/>
      <c r="D29" s="101">
        <v>1</v>
      </c>
      <c r="E29" s="65"/>
      <c r="F29" s="65"/>
      <c r="G29" s="66"/>
      <c r="H29" s="66"/>
      <c r="I29" s="90"/>
      <c r="J29" s="83"/>
      <c r="K29" s="13"/>
      <c r="L29" s="8"/>
      <c r="M29" s="21"/>
      <c r="N29" s="81"/>
      <c r="O29" s="102">
        <v>12</v>
      </c>
      <c r="P29" s="65"/>
      <c r="Q29" s="65"/>
      <c r="R29" s="34"/>
      <c r="S29" s="34"/>
      <c r="T29" s="34"/>
      <c r="U29" s="4"/>
      <c r="V29" s="4"/>
    </row>
    <row r="30" spans="1:29" ht="12.75" customHeight="1" thickBot="1">
      <c r="A30" s="4"/>
      <c r="B30" s="84"/>
      <c r="C30" s="133"/>
      <c r="D30" s="145" t="s">
        <v>116</v>
      </c>
      <c r="E30" s="65"/>
      <c r="F30" t="s">
        <v>49</v>
      </c>
      <c r="G30" s="66"/>
      <c r="H30" s="66"/>
      <c r="I30" s="90"/>
      <c r="J30" s="83"/>
      <c r="K30" s="84"/>
      <c r="L30" s="8"/>
      <c r="M30" s="21"/>
      <c r="N30" s="65"/>
      <c r="O30" s="146" t="s">
        <v>116</v>
      </c>
      <c r="P30" s="39"/>
      <c r="Q30" s="65"/>
      <c r="R30" t="s">
        <v>49</v>
      </c>
      <c r="S30" s="34"/>
      <c r="T30" s="34"/>
      <c r="U30" s="4"/>
      <c r="V30" s="4"/>
    </row>
    <row r="31" spans="1:29" ht="13.5" thickBot="1">
      <c r="A31" s="87">
        <v>3</v>
      </c>
      <c r="B31" s="424" t="str">
        <f>VLOOKUP(A31,пр.взв.!B7:D38,2,FALSE)</f>
        <v>СВЕКРОВКИНА Екатерина Алексеевна</v>
      </c>
      <c r="C31" s="134"/>
      <c r="D31" s="25"/>
      <c r="E31" s="64"/>
      <c r="F31" s="65"/>
      <c r="G31" s="65"/>
      <c r="H31" s="65"/>
      <c r="I31" s="64">
        <v>12</v>
      </c>
      <c r="J31" s="418" t="str">
        <f>VLOOKUP(I31,пр.взв.!B7:D38,2,FALSE)</f>
        <v>БУРОВА Анастасия Павловна</v>
      </c>
      <c r="K31" s="419"/>
      <c r="L31" s="420"/>
      <c r="M31" s="136"/>
      <c r="N31" s="65"/>
      <c r="O31" s="65"/>
      <c r="P31" s="41"/>
      <c r="Q31" s="65"/>
      <c r="R31" s="34"/>
      <c r="S31" s="34"/>
      <c r="T31" s="34"/>
      <c r="U31" s="4"/>
      <c r="V31" s="4"/>
    </row>
    <row r="32" spans="1:29" ht="13.5" customHeight="1">
      <c r="A32" s="87"/>
      <c r="B32" s="425"/>
      <c r="C32" s="143">
        <v>3</v>
      </c>
      <c r="D32" s="25"/>
      <c r="E32" s="102">
        <v>1</v>
      </c>
      <c r="F32" s="389" t="str">
        <f>VLOOKUP(E32,пр.взв.!B7:D38,2,FALSE)</f>
        <v>ЖИЖИНА Анна Владимировна</v>
      </c>
      <c r="G32" s="390"/>
      <c r="H32" s="391"/>
      <c r="I32" s="91"/>
      <c r="J32" s="421"/>
      <c r="K32" s="422"/>
      <c r="L32" s="423"/>
      <c r="M32" s="143">
        <v>12</v>
      </c>
      <c r="N32" s="82"/>
      <c r="O32" s="82"/>
      <c r="P32" s="41"/>
      <c r="Q32" s="102">
        <v>7</v>
      </c>
      <c r="R32" s="426" t="str">
        <f>VLOOKUP(Q32,пр.взв.!B7:D38,2,FALSE)</f>
        <v>АМБАРЦУМЯН Галина Самсоновна</v>
      </c>
      <c r="S32" s="82"/>
      <c r="T32" s="82"/>
      <c r="U32" s="82"/>
      <c r="V32" s="4"/>
    </row>
    <row r="33" spans="1:22" ht="13.5" customHeight="1" thickBot="1">
      <c r="A33" s="139">
        <v>0</v>
      </c>
      <c r="B33" s="387" t="e">
        <f>VLOOKUP(A33,пр.взв.!B7:E38,2,FALSE)</f>
        <v>#N/A</v>
      </c>
      <c r="C33" s="14"/>
      <c r="D33" s="25"/>
      <c r="E33" s="147" t="s">
        <v>116</v>
      </c>
      <c r="F33" s="392"/>
      <c r="G33" s="393"/>
      <c r="H33" s="394"/>
      <c r="I33" s="140">
        <v>0</v>
      </c>
      <c r="J33" s="365" t="e">
        <f>VLOOKUP(I33,пр.взв.!B7:D38,2,FALSE)</f>
        <v>#N/A</v>
      </c>
      <c r="K33" s="366"/>
      <c r="L33" s="367"/>
      <c r="M33" s="135"/>
      <c r="N33" s="82"/>
      <c r="O33" s="82"/>
      <c r="P33" s="41"/>
      <c r="Q33" s="146" t="s">
        <v>116</v>
      </c>
      <c r="R33" s="427"/>
      <c r="S33" s="82"/>
      <c r="T33" s="82"/>
      <c r="U33" s="82"/>
      <c r="V33" s="4"/>
    </row>
    <row r="34" spans="1:22" ht="13.5" customHeight="1" thickBot="1">
      <c r="A34" s="139"/>
      <c r="B34" s="388"/>
      <c r="C34" s="34"/>
      <c r="D34" s="25"/>
      <c r="E34" s="65"/>
      <c r="F34" s="65"/>
      <c r="G34" s="65"/>
      <c r="H34" s="65"/>
      <c r="I34" s="141"/>
      <c r="J34" s="368"/>
      <c r="K34" s="369"/>
      <c r="L34" s="370"/>
      <c r="M34" s="65"/>
      <c r="N34" s="65"/>
      <c r="O34" s="65"/>
      <c r="P34" s="41"/>
      <c r="Q34" s="65"/>
      <c r="R34" s="34"/>
      <c r="S34" s="34"/>
      <c r="T34" s="34"/>
      <c r="U34" s="4"/>
      <c r="V34" s="4"/>
    </row>
    <row r="35" spans="1:22">
      <c r="A35" s="4"/>
      <c r="B35" s="34"/>
      <c r="C35" s="64">
        <v>10</v>
      </c>
      <c r="D35" s="383" t="str">
        <f>VLOOKUP(C35,пр.взв.!B7:D38,2,FALSE)</f>
        <v>КОВЫЛИНА Екатерина Александровна</v>
      </c>
      <c r="E35" s="65"/>
      <c r="F35" s="65"/>
      <c r="G35" s="65"/>
      <c r="H35" s="65"/>
      <c r="I35" s="64"/>
      <c r="J35" s="66"/>
      <c r="K35" s="65"/>
      <c r="L35" s="65"/>
      <c r="M35" s="64">
        <v>7</v>
      </c>
      <c r="N35" s="359" t="str">
        <f>VLOOKUP(M35,пр.взв.!B7:D38,2,FALSE)</f>
        <v>АМБАРЦУМЯН Галина Самсоновна</v>
      </c>
      <c r="O35" s="378"/>
      <c r="P35" s="379"/>
      <c r="Q35" s="65"/>
      <c r="R35" s="34"/>
      <c r="S35" s="34"/>
      <c r="T35" s="34"/>
      <c r="U35" s="4"/>
      <c r="V35" s="4"/>
    </row>
    <row r="36" spans="1:22" ht="13.5" thickBot="1">
      <c r="B36" s="34"/>
      <c r="C36" s="34"/>
      <c r="D36" s="384"/>
      <c r="E36" s="65"/>
      <c r="F36" s="65"/>
      <c r="G36" s="65"/>
      <c r="H36" s="65"/>
      <c r="I36" s="65"/>
      <c r="J36" s="66"/>
      <c r="K36" s="65"/>
      <c r="L36" s="65"/>
      <c r="M36" s="65"/>
      <c r="N36" s="380"/>
      <c r="O36" s="381"/>
      <c r="P36" s="382"/>
      <c r="Q36" s="65"/>
      <c r="R36" s="34"/>
      <c r="S36" s="34"/>
      <c r="T36" s="34"/>
      <c r="U36" s="4"/>
      <c r="V36" s="4"/>
    </row>
    <row r="37" spans="1:22">
      <c r="A37" s="30"/>
      <c r="B37" s="63"/>
      <c r="C37" s="63"/>
      <c r="D37" s="92"/>
      <c r="E37" s="67"/>
      <c r="F37" s="67"/>
      <c r="G37" s="67"/>
      <c r="H37" s="68"/>
      <c r="I37" s="68"/>
      <c r="J37" s="68"/>
      <c r="K37" s="67"/>
      <c r="L37" s="67"/>
      <c r="M37" s="67"/>
      <c r="N37" s="67"/>
      <c r="O37" s="67"/>
      <c r="P37" s="67"/>
      <c r="Q37" s="67"/>
      <c r="R37" s="63"/>
      <c r="S37" s="63"/>
      <c r="T37" s="63"/>
      <c r="U37" s="63"/>
      <c r="V37" s="63"/>
    </row>
    <row r="38" spans="1:22" ht="15.75">
      <c r="A38" s="377" t="str">
        <f>HYPERLINK([1]реквизиты!$A$6)</f>
        <v>Гл. судья, судья МК</v>
      </c>
      <c r="B38" s="377"/>
      <c r="C38" s="377"/>
      <c r="E38" s="74"/>
      <c r="F38" s="75"/>
      <c r="J38" s="76" t="str">
        <f>[1]реквизиты!$G$7</f>
        <v>Бабоян Р.М.</v>
      </c>
      <c r="K38" s="5"/>
      <c r="N38" s="69"/>
      <c r="O38" s="77" t="str">
        <f>[1]реквизиты!$G$8</f>
        <v>/г. Армавир/</v>
      </c>
      <c r="P38" s="69"/>
      <c r="Q38" s="69"/>
      <c r="R38" s="4"/>
      <c r="S38" s="4"/>
      <c r="T38" s="4"/>
      <c r="U38" s="4"/>
      <c r="V38" s="4"/>
    </row>
    <row r="39" spans="1:22">
      <c r="A39" s="31"/>
      <c r="B39" s="31"/>
      <c r="C39" s="31"/>
      <c r="D39" s="4"/>
      <c r="E39" s="69"/>
      <c r="F39" s="69"/>
      <c r="G39" s="69"/>
      <c r="H39" s="69"/>
      <c r="I39" s="69"/>
      <c r="J39" s="70"/>
      <c r="K39" s="70"/>
      <c r="L39" s="70"/>
      <c r="M39" s="70"/>
      <c r="N39" s="70"/>
      <c r="O39" s="70"/>
      <c r="P39" s="70"/>
      <c r="Q39" s="70"/>
    </row>
    <row r="40" spans="1:22" ht="15.75">
      <c r="A40" s="93" t="str">
        <f>HYPERLINK([1]реквизиты!$A$8)</f>
        <v>Гл. секретарь, судья ВК</v>
      </c>
      <c r="B40" s="94"/>
      <c r="C40" s="95"/>
      <c r="D40" s="78"/>
      <c r="E40" s="78"/>
      <c r="F40" s="4"/>
      <c r="G40" s="4"/>
      <c r="H40" s="4"/>
      <c r="I40" s="4"/>
      <c r="J40" s="76" t="str">
        <f>HYPERLINK([1]реквизиты!$G$9)</f>
        <v>Дроков А.Н.</v>
      </c>
      <c r="K40" s="69"/>
      <c r="L40" s="69"/>
      <c r="M40" s="69"/>
      <c r="O40" s="77" t="str">
        <f>[1]реквизиты!$G$10</f>
        <v>/г. Москва/</v>
      </c>
      <c r="P40" s="70"/>
    </row>
    <row r="41" spans="1:22" ht="15">
      <c r="D41" s="75"/>
      <c r="E41" s="75"/>
      <c r="F41" s="75"/>
      <c r="G41" s="78"/>
      <c r="H41" s="78"/>
      <c r="I41" s="4"/>
      <c r="J41" s="4"/>
      <c r="K41" s="4"/>
      <c r="L41" s="4"/>
      <c r="M41" s="69"/>
      <c r="N41" s="69"/>
      <c r="O41" s="69"/>
      <c r="P41" s="69"/>
      <c r="Q41" s="4"/>
      <c r="R41" s="5"/>
      <c r="S41" s="70"/>
      <c r="T41" s="70"/>
    </row>
    <row r="42" spans="1:22" ht="15">
      <c r="D42" s="74"/>
      <c r="E42" s="74"/>
      <c r="F42" s="75"/>
      <c r="G42" s="78"/>
      <c r="H42" s="78"/>
      <c r="I42" s="4"/>
      <c r="J42" s="4"/>
      <c r="K42" s="4"/>
      <c r="L42" s="4"/>
      <c r="M42" s="69"/>
      <c r="N42" s="69"/>
      <c r="O42" s="69"/>
      <c r="P42" s="69"/>
      <c r="Q42" s="78"/>
      <c r="R42" s="5"/>
      <c r="S42" s="70"/>
      <c r="T42" s="70"/>
    </row>
    <row r="43" spans="1:22">
      <c r="J43" s="4"/>
      <c r="K43" s="4"/>
      <c r="L43" s="4"/>
      <c r="M43" s="4"/>
      <c r="N43" s="4"/>
      <c r="O43" s="4"/>
      <c r="P43" s="4"/>
      <c r="Q43" s="4"/>
      <c r="S43" s="70"/>
      <c r="T43" s="70"/>
    </row>
    <row r="44" spans="1:22" ht="15">
      <c r="B44" s="52" t="str">
        <f>HYPERLINK([1]реквизиты!$A$22)</f>
        <v/>
      </c>
      <c r="C44" s="51"/>
      <c r="D44" s="74"/>
      <c r="E44" s="74"/>
      <c r="F44" s="74"/>
      <c r="G44" s="5"/>
      <c r="H44" s="5"/>
      <c r="M44" s="54" t="str">
        <f>HYPERLINK([1]реквизиты!$G$23)</f>
        <v/>
      </c>
      <c r="O44" s="70"/>
      <c r="P44" s="70"/>
      <c r="R44" s="5"/>
    </row>
    <row r="45" spans="1:22"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55" spans="4:9">
      <c r="D55" s="4"/>
    </row>
    <row r="57" spans="4:9">
      <c r="E57" s="4"/>
      <c r="F57" s="4"/>
      <c r="G57" s="4"/>
      <c r="H57" s="4"/>
      <c r="I57" s="4"/>
    </row>
  </sheetData>
  <mergeCells count="91">
    <mergeCell ref="E20:E21"/>
    <mergeCell ref="Q20:Q21"/>
    <mergeCell ref="A1:U1"/>
    <mergeCell ref="A2:U2"/>
    <mergeCell ref="A15:A16"/>
    <mergeCell ref="B15:B16"/>
    <mergeCell ref="C15:C16"/>
    <mergeCell ref="A11:A12"/>
    <mergeCell ref="B11:B12"/>
    <mergeCell ref="C11:C12"/>
    <mergeCell ref="U19:U20"/>
    <mergeCell ref="U21:U22"/>
    <mergeCell ref="R19:R20"/>
    <mergeCell ref="R21:R22"/>
    <mergeCell ref="U7:U8"/>
    <mergeCell ref="U9:U10"/>
    <mergeCell ref="U11:U12"/>
    <mergeCell ref="U13:U14"/>
    <mergeCell ref="U15:U16"/>
    <mergeCell ref="U17:U18"/>
    <mergeCell ref="C17:C18"/>
    <mergeCell ref="F14:G14"/>
    <mergeCell ref="D13:D14"/>
    <mergeCell ref="S13:S14"/>
    <mergeCell ref="R13:R14"/>
    <mergeCell ref="R11:R12"/>
    <mergeCell ref="T13:T14"/>
    <mergeCell ref="S15:S16"/>
    <mergeCell ref="R17:R18"/>
    <mergeCell ref="A19:A20"/>
    <mergeCell ref="B19:B20"/>
    <mergeCell ref="C19:C20"/>
    <mergeCell ref="D19:D20"/>
    <mergeCell ref="D21:D22"/>
    <mergeCell ref="A21:A22"/>
    <mergeCell ref="B21:B22"/>
    <mergeCell ref="C21:C22"/>
    <mergeCell ref="A17:A18"/>
    <mergeCell ref="B17:B18"/>
    <mergeCell ref="T7:T8"/>
    <mergeCell ref="I8:M9"/>
    <mergeCell ref="R9:R10"/>
    <mergeCell ref="T9:T10"/>
    <mergeCell ref="S9:S10"/>
    <mergeCell ref="A13:A14"/>
    <mergeCell ref="B13:B14"/>
    <mergeCell ref="C13:C14"/>
    <mergeCell ref="T11:T12"/>
    <mergeCell ref="S11:S12"/>
    <mergeCell ref="T15:T16"/>
    <mergeCell ref="T17:T18"/>
    <mergeCell ref="D15:D16"/>
    <mergeCell ref="D17:D18"/>
    <mergeCell ref="A6:B6"/>
    <mergeCell ref="B7:B8"/>
    <mergeCell ref="C7:C8"/>
    <mergeCell ref="A7:A8"/>
    <mergeCell ref="A9:A10"/>
    <mergeCell ref="B9:B10"/>
    <mergeCell ref="C9:C10"/>
    <mergeCell ref="C3:R3"/>
    <mergeCell ref="C4:R4"/>
    <mergeCell ref="S7:S8"/>
    <mergeCell ref="D11:D12"/>
    <mergeCell ref="R7:R8"/>
    <mergeCell ref="D7:D8"/>
    <mergeCell ref="D9:D10"/>
    <mergeCell ref="J5:L5"/>
    <mergeCell ref="M5:O5"/>
    <mergeCell ref="T21:T22"/>
    <mergeCell ref="T19:T20"/>
    <mergeCell ref="S21:S22"/>
    <mergeCell ref="S19:S20"/>
    <mergeCell ref="S17:S18"/>
    <mergeCell ref="A38:C38"/>
    <mergeCell ref="N35:P36"/>
    <mergeCell ref="D35:D36"/>
    <mergeCell ref="B25:B26"/>
    <mergeCell ref="B27:B28"/>
    <mergeCell ref="B31:B32"/>
    <mergeCell ref="B33:B34"/>
    <mergeCell ref="J25:L26"/>
    <mergeCell ref="F32:H33"/>
    <mergeCell ref="R32:R33"/>
    <mergeCell ref="J12:L12"/>
    <mergeCell ref="H23:N23"/>
    <mergeCell ref="J27:L28"/>
    <mergeCell ref="J31:L32"/>
    <mergeCell ref="J33:L34"/>
    <mergeCell ref="R15:R16"/>
    <mergeCell ref="I20:M21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ИТ.ПР</vt:lpstr>
      <vt:lpstr>полуфинал</vt:lpstr>
      <vt:lpstr>пр.взв.</vt:lpstr>
      <vt:lpstr>круги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IVAN</cp:lastModifiedBy>
  <cp:lastPrinted>2014-10-04T11:49:54Z</cp:lastPrinted>
  <dcterms:created xsi:type="dcterms:W3CDTF">1996-10-08T23:32:33Z</dcterms:created>
  <dcterms:modified xsi:type="dcterms:W3CDTF">2014-10-04T11:53:03Z</dcterms:modified>
</cp:coreProperties>
</file>