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\Desktop\04-05\ПФО 04-05 Кстово\"/>
    </mc:Choice>
  </mc:AlternateContent>
  <bookViews>
    <workbookView xWindow="120" yWindow="120" windowWidth="9720" windowHeight="7320"/>
  </bookViews>
  <sheets>
    <sheet name="призеры" sheetId="3" r:id="rId1"/>
    <sheet name="1стр" sheetId="21" state="hidden" r:id="rId2"/>
    <sheet name="2стр" sheetId="22" state="hidden" r:id="rId3"/>
    <sheet name="ФИН" sheetId="23" state="hidden" r:id="rId4"/>
    <sheet name="мс к" sheetId="20" state="hidden" r:id="rId5"/>
    <sheet name="спр.побед к" sheetId="14" state="hidden" r:id="rId6"/>
    <sheet name="мс" sheetId="10" state="hidden" r:id="rId7"/>
    <sheet name="спр.побед" sheetId="13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1">'1стр'!$A$1:$I$91</definedName>
    <definedName name="_xlnm.Print_Area" localSheetId="2">'2стр'!$A$1:$I$91</definedName>
    <definedName name="_xlnm.Print_Area" localSheetId="0">призеры!$A$1:$I$91</definedName>
    <definedName name="_xlnm.Print_Area" localSheetId="3">ФИН!$A$1:$I$91</definedName>
  </definedNames>
  <calcPr calcId="152511"/>
</workbook>
</file>

<file path=xl/calcChain.xml><?xml version="1.0" encoding="utf-8"?>
<calcChain xmlns="http://schemas.openxmlformats.org/spreadsheetml/2006/main">
  <c r="F82" i="3" l="1"/>
  <c r="F81" i="3"/>
  <c r="F80" i="3"/>
  <c r="F79" i="3"/>
  <c r="A4" i="3"/>
  <c r="A3" i="3"/>
  <c r="F82" i="21"/>
  <c r="F81" i="21"/>
  <c r="F80" i="21"/>
  <c r="F79" i="21"/>
  <c r="A4" i="21"/>
  <c r="A3" i="21"/>
  <c r="F82" i="22"/>
  <c r="F81" i="22"/>
  <c r="F80" i="22"/>
  <c r="F79" i="22"/>
  <c r="A4" i="22"/>
  <c r="A3" i="22"/>
  <c r="F82" i="23"/>
  <c r="F81" i="23"/>
  <c r="F80" i="23"/>
  <c r="F79" i="23"/>
  <c r="B81" i="23"/>
  <c r="B79" i="23"/>
  <c r="A4" i="23"/>
  <c r="A3" i="23"/>
  <c r="L163" i="13"/>
  <c r="L161" i="13"/>
  <c r="A162" i="13"/>
  <c r="A160" i="13"/>
  <c r="S142" i="13"/>
  <c r="N142" i="13"/>
  <c r="H142" i="13"/>
  <c r="C142" i="13"/>
  <c r="S130" i="13"/>
  <c r="S128" i="13"/>
  <c r="L130" i="13"/>
  <c r="L128" i="13"/>
  <c r="H130" i="13"/>
  <c r="H128" i="13"/>
  <c r="A129" i="13"/>
  <c r="A127" i="13"/>
  <c r="S109" i="13"/>
  <c r="N109" i="13"/>
  <c r="H109" i="13"/>
  <c r="C109" i="13"/>
  <c r="L96" i="13"/>
  <c r="L94" i="13"/>
  <c r="A95" i="13"/>
  <c r="A93" i="13"/>
  <c r="S75" i="13"/>
  <c r="N75" i="13"/>
  <c r="H75" i="13"/>
  <c r="C75" i="13"/>
  <c r="L62" i="13"/>
  <c r="L60" i="13"/>
  <c r="A62" i="13"/>
  <c r="A60" i="13"/>
  <c r="S42" i="13"/>
  <c r="N42" i="13"/>
  <c r="H42" i="13"/>
  <c r="C42" i="13"/>
  <c r="S29" i="13"/>
  <c r="S27" i="13"/>
  <c r="L29" i="13"/>
  <c r="L27" i="13"/>
  <c r="H29" i="13"/>
  <c r="H27" i="13"/>
  <c r="A29" i="13"/>
  <c r="A27" i="13"/>
  <c r="S9" i="13"/>
  <c r="N9" i="13"/>
  <c r="H9" i="13"/>
  <c r="C9" i="13"/>
  <c r="B81" i="3"/>
  <c r="B79" i="3"/>
  <c r="M163" i="14"/>
  <c r="M161" i="14"/>
  <c r="A162" i="14"/>
  <c r="A160" i="14"/>
  <c r="T142" i="14"/>
  <c r="O142" i="14"/>
  <c r="I142" i="14"/>
  <c r="D142" i="14"/>
  <c r="T130" i="14"/>
  <c r="T128" i="14"/>
  <c r="M130" i="14"/>
  <c r="M128" i="14"/>
  <c r="I130" i="14"/>
  <c r="I128" i="14"/>
  <c r="A129" i="14"/>
  <c r="A127" i="14"/>
  <c r="T109" i="14"/>
  <c r="O109" i="14"/>
  <c r="I109" i="14"/>
  <c r="D109" i="14"/>
  <c r="M96" i="14"/>
  <c r="M94" i="14"/>
  <c r="A95" i="14"/>
  <c r="A93" i="14"/>
  <c r="T75" i="14"/>
  <c r="O75" i="14"/>
  <c r="I75" i="14"/>
  <c r="D75" i="14"/>
  <c r="M62" i="14"/>
  <c r="M60" i="14"/>
  <c r="A62" i="14"/>
  <c r="A60" i="14"/>
  <c r="T42" i="14"/>
  <c r="O42" i="14"/>
  <c r="I42" i="14"/>
  <c r="D42" i="14"/>
  <c r="T29" i="14"/>
  <c r="T27" i="14"/>
  <c r="M29" i="14"/>
  <c r="M27" i="14"/>
  <c r="I29" i="14"/>
  <c r="I27" i="14"/>
  <c r="A29" i="14"/>
  <c r="A27" i="14"/>
  <c r="T9" i="14"/>
  <c r="O9" i="14"/>
  <c r="I9" i="14"/>
  <c r="D9" i="14"/>
  <c r="B81" i="21"/>
  <c r="B79" i="21"/>
  <c r="B81" i="22"/>
  <c r="B79" i="22"/>
  <c r="I78" i="23"/>
  <c r="I77" i="23"/>
  <c r="H71" i="23"/>
  <c r="G71" i="23"/>
  <c r="F71" i="23"/>
  <c r="E71" i="23"/>
  <c r="D71" i="23"/>
  <c r="C71" i="23"/>
  <c r="H69" i="23"/>
  <c r="G69" i="23"/>
  <c r="F69" i="23"/>
  <c r="E69" i="23"/>
  <c r="D69" i="23"/>
  <c r="C69" i="23"/>
  <c r="H68" i="23"/>
  <c r="G68" i="23"/>
  <c r="F68" i="23"/>
  <c r="E68" i="23"/>
  <c r="D68" i="23"/>
  <c r="C68" i="23"/>
  <c r="H67" i="23"/>
  <c r="G67" i="23"/>
  <c r="F67" i="23"/>
  <c r="E67" i="23"/>
  <c r="D67" i="23"/>
  <c r="C67" i="23"/>
  <c r="H66" i="23"/>
  <c r="G66" i="23"/>
  <c r="F66" i="23"/>
  <c r="E66" i="23"/>
  <c r="D66" i="23"/>
  <c r="C66" i="23"/>
  <c r="H65" i="23"/>
  <c r="G65" i="23"/>
  <c r="F65" i="23"/>
  <c r="E65" i="23"/>
  <c r="D65" i="23"/>
  <c r="C65" i="23"/>
  <c r="H64" i="23"/>
  <c r="G64" i="23"/>
  <c r="F64" i="23"/>
  <c r="E64" i="23"/>
  <c r="D64" i="23"/>
  <c r="C64" i="23"/>
  <c r="H62" i="23"/>
  <c r="G62" i="23"/>
  <c r="F62" i="23"/>
  <c r="E62" i="23"/>
  <c r="D62" i="23"/>
  <c r="C62" i="23"/>
  <c r="H61" i="23"/>
  <c r="G61" i="23"/>
  <c r="F61" i="23"/>
  <c r="E61" i="23"/>
  <c r="D61" i="23"/>
  <c r="C61" i="23"/>
  <c r="H60" i="23"/>
  <c r="G60" i="23"/>
  <c r="F60" i="23"/>
  <c r="E60" i="23"/>
  <c r="D60" i="23"/>
  <c r="C60" i="23"/>
  <c r="H59" i="23"/>
  <c r="G59" i="23"/>
  <c r="F59" i="23"/>
  <c r="E59" i="23"/>
  <c r="D59" i="23"/>
  <c r="C59" i="23"/>
  <c r="H58" i="23"/>
  <c r="G58" i="23"/>
  <c r="F58" i="23"/>
  <c r="E58" i="23"/>
  <c r="D58" i="23"/>
  <c r="C58" i="23"/>
  <c r="H57" i="23"/>
  <c r="G57" i="23"/>
  <c r="F57" i="23"/>
  <c r="E57" i="23"/>
  <c r="D57" i="23"/>
  <c r="C57" i="23"/>
  <c r="H55" i="23"/>
  <c r="G55" i="23"/>
  <c r="F55" i="23"/>
  <c r="E55" i="23"/>
  <c r="D55" i="23"/>
  <c r="C55" i="23"/>
  <c r="H54" i="23"/>
  <c r="G54" i="23"/>
  <c r="F54" i="23"/>
  <c r="E54" i="23"/>
  <c r="D54" i="23"/>
  <c r="C54" i="23"/>
  <c r="H53" i="23"/>
  <c r="G53" i="23"/>
  <c r="F53" i="23"/>
  <c r="E53" i="23"/>
  <c r="D53" i="23"/>
  <c r="C53" i="23"/>
  <c r="H52" i="23"/>
  <c r="G52" i="23"/>
  <c r="F52" i="23"/>
  <c r="E52" i="23"/>
  <c r="D52" i="23"/>
  <c r="C52" i="23"/>
  <c r="H51" i="23"/>
  <c r="G51" i="23"/>
  <c r="F51" i="23"/>
  <c r="E51" i="23"/>
  <c r="D51" i="23"/>
  <c r="C51" i="23"/>
  <c r="H50" i="23"/>
  <c r="G50" i="23"/>
  <c r="F50" i="23"/>
  <c r="E50" i="23"/>
  <c r="D50" i="23"/>
  <c r="C50" i="23"/>
  <c r="H48" i="23"/>
  <c r="G48" i="23"/>
  <c r="F48" i="23"/>
  <c r="E48" i="23"/>
  <c r="D48" i="23"/>
  <c r="C48" i="23"/>
  <c r="H47" i="23"/>
  <c r="G47" i="23"/>
  <c r="F47" i="23"/>
  <c r="E47" i="23"/>
  <c r="D47" i="23"/>
  <c r="C47" i="23"/>
  <c r="H46" i="23"/>
  <c r="G46" i="23"/>
  <c r="F46" i="23"/>
  <c r="E46" i="23"/>
  <c r="D46" i="23"/>
  <c r="C46" i="23"/>
  <c r="H45" i="23"/>
  <c r="G45" i="23"/>
  <c r="F45" i="23"/>
  <c r="E45" i="23"/>
  <c r="D45" i="23"/>
  <c r="C45" i="23"/>
  <c r="H44" i="23"/>
  <c r="G44" i="23"/>
  <c r="F44" i="23"/>
  <c r="E44" i="23"/>
  <c r="D44" i="23"/>
  <c r="C44" i="23"/>
  <c r="H43" i="23"/>
  <c r="G43" i="23"/>
  <c r="F43" i="23"/>
  <c r="E43" i="23"/>
  <c r="D43" i="23"/>
  <c r="C43" i="23"/>
  <c r="H41" i="23"/>
  <c r="G41" i="23"/>
  <c r="F41" i="23"/>
  <c r="E41" i="23"/>
  <c r="D41" i="23"/>
  <c r="C41" i="23"/>
  <c r="H40" i="23"/>
  <c r="G40" i="23"/>
  <c r="F40" i="23"/>
  <c r="E40" i="23"/>
  <c r="D40" i="23"/>
  <c r="C40" i="23"/>
  <c r="H39" i="23"/>
  <c r="G39" i="23"/>
  <c r="F39" i="23"/>
  <c r="E39" i="23"/>
  <c r="D39" i="23"/>
  <c r="C39" i="23"/>
  <c r="H38" i="23"/>
  <c r="G38" i="23"/>
  <c r="F38" i="23"/>
  <c r="E38" i="23"/>
  <c r="D38" i="23"/>
  <c r="C38" i="23"/>
  <c r="H37" i="23"/>
  <c r="G37" i="23"/>
  <c r="F37" i="23"/>
  <c r="E37" i="23"/>
  <c r="D37" i="23"/>
  <c r="C37" i="23"/>
  <c r="H36" i="23"/>
  <c r="G36" i="23"/>
  <c r="F36" i="23"/>
  <c r="E36" i="23"/>
  <c r="D36" i="23"/>
  <c r="C36" i="23"/>
  <c r="H27" i="23"/>
  <c r="G27" i="23"/>
  <c r="F27" i="23"/>
  <c r="E27" i="23"/>
  <c r="D27" i="23"/>
  <c r="C27" i="23"/>
  <c r="H26" i="23"/>
  <c r="G26" i="23"/>
  <c r="F26" i="23"/>
  <c r="E26" i="23"/>
  <c r="D26" i="23"/>
  <c r="C26" i="23"/>
  <c r="H25" i="23"/>
  <c r="G25" i="23"/>
  <c r="F25" i="23"/>
  <c r="E25" i="23"/>
  <c r="D25" i="23"/>
  <c r="C25" i="23"/>
  <c r="H24" i="23"/>
  <c r="G24" i="23"/>
  <c r="F24" i="23"/>
  <c r="E24" i="23"/>
  <c r="D24" i="23"/>
  <c r="C24" i="23"/>
  <c r="H23" i="23"/>
  <c r="G23" i="23"/>
  <c r="F23" i="23"/>
  <c r="E23" i="23"/>
  <c r="D23" i="23"/>
  <c r="C23" i="23"/>
  <c r="H22" i="23"/>
  <c r="G22" i="23"/>
  <c r="F22" i="23"/>
  <c r="E22" i="23"/>
  <c r="D22" i="23"/>
  <c r="C22" i="23"/>
  <c r="H20" i="23"/>
  <c r="G20" i="23"/>
  <c r="F20" i="23"/>
  <c r="E20" i="23"/>
  <c r="D20" i="23"/>
  <c r="C20" i="23"/>
  <c r="H19" i="23"/>
  <c r="G19" i="23"/>
  <c r="F19" i="23"/>
  <c r="E19" i="23"/>
  <c r="D19" i="23"/>
  <c r="C19" i="23"/>
  <c r="H18" i="23"/>
  <c r="G18" i="23"/>
  <c r="F18" i="23"/>
  <c r="E18" i="23"/>
  <c r="D18" i="23"/>
  <c r="C18" i="23"/>
  <c r="H17" i="23"/>
  <c r="G17" i="23"/>
  <c r="F17" i="23"/>
  <c r="E17" i="23"/>
  <c r="D17" i="23"/>
  <c r="C17" i="23"/>
  <c r="H16" i="23"/>
  <c r="G16" i="23"/>
  <c r="F16" i="23"/>
  <c r="E16" i="23"/>
  <c r="D16" i="23"/>
  <c r="C16" i="23"/>
  <c r="H15" i="23"/>
  <c r="G15" i="23"/>
  <c r="F15" i="23"/>
  <c r="E15" i="23"/>
  <c r="D15" i="23"/>
  <c r="C15" i="23"/>
  <c r="H13" i="23"/>
  <c r="G13" i="23"/>
  <c r="F13" i="23"/>
  <c r="E13" i="23"/>
  <c r="D13" i="23"/>
  <c r="C13" i="23"/>
  <c r="H12" i="23"/>
  <c r="G12" i="23"/>
  <c r="F12" i="23"/>
  <c r="E12" i="23"/>
  <c r="D12" i="23"/>
  <c r="C12" i="23"/>
  <c r="H11" i="23"/>
  <c r="G11" i="23"/>
  <c r="F11" i="23"/>
  <c r="E11" i="23"/>
  <c r="D11" i="23"/>
  <c r="C11" i="23"/>
  <c r="H10" i="23"/>
  <c r="G10" i="23"/>
  <c r="F10" i="23"/>
  <c r="E10" i="23"/>
  <c r="D10" i="23"/>
  <c r="C10" i="23"/>
  <c r="H9" i="23"/>
  <c r="G9" i="23"/>
  <c r="F9" i="23"/>
  <c r="E9" i="23"/>
  <c r="D9" i="23"/>
  <c r="C9" i="23"/>
  <c r="H8" i="23"/>
  <c r="G8" i="23"/>
  <c r="F8" i="23"/>
  <c r="E8" i="23"/>
  <c r="D8" i="23"/>
  <c r="C8" i="23"/>
  <c r="I78" i="22"/>
  <c r="I77" i="22"/>
  <c r="H71" i="22"/>
  <c r="G71" i="22"/>
  <c r="F71" i="22"/>
  <c r="E71" i="22"/>
  <c r="D71" i="22"/>
  <c r="C71" i="22"/>
  <c r="H69" i="22"/>
  <c r="G69" i="22"/>
  <c r="F69" i="22"/>
  <c r="E69" i="22"/>
  <c r="D69" i="22"/>
  <c r="C69" i="22"/>
  <c r="H68" i="22"/>
  <c r="G68" i="22"/>
  <c r="F68" i="22"/>
  <c r="E68" i="22"/>
  <c r="D68" i="22"/>
  <c r="C68" i="22"/>
  <c r="H67" i="22"/>
  <c r="G67" i="22"/>
  <c r="F67" i="22"/>
  <c r="E67" i="22"/>
  <c r="D67" i="22"/>
  <c r="C67" i="22"/>
  <c r="H66" i="22"/>
  <c r="G66" i="22"/>
  <c r="F66" i="22"/>
  <c r="E66" i="22"/>
  <c r="D66" i="22"/>
  <c r="C66" i="22"/>
  <c r="H65" i="22"/>
  <c r="G65" i="22"/>
  <c r="F65" i="22"/>
  <c r="E65" i="22"/>
  <c r="D65" i="22"/>
  <c r="C65" i="22"/>
  <c r="H64" i="22"/>
  <c r="G64" i="22"/>
  <c r="F64" i="22"/>
  <c r="E64" i="22"/>
  <c r="D64" i="22"/>
  <c r="C64" i="22"/>
  <c r="H62" i="22"/>
  <c r="G62" i="22"/>
  <c r="F62" i="22"/>
  <c r="E62" i="22"/>
  <c r="D62" i="22"/>
  <c r="C62" i="22"/>
  <c r="H61" i="22"/>
  <c r="G61" i="22"/>
  <c r="F61" i="22"/>
  <c r="E61" i="22"/>
  <c r="D61" i="22"/>
  <c r="C61" i="22"/>
  <c r="H60" i="22"/>
  <c r="G60" i="22"/>
  <c r="F60" i="22"/>
  <c r="E60" i="22"/>
  <c r="D60" i="22"/>
  <c r="C60" i="22"/>
  <c r="H59" i="22"/>
  <c r="G59" i="22"/>
  <c r="F59" i="22"/>
  <c r="E59" i="22"/>
  <c r="D59" i="22"/>
  <c r="C59" i="22"/>
  <c r="H58" i="22"/>
  <c r="G58" i="22"/>
  <c r="F58" i="22"/>
  <c r="E58" i="22"/>
  <c r="D58" i="22"/>
  <c r="C58" i="22"/>
  <c r="H57" i="22"/>
  <c r="G57" i="22"/>
  <c r="F57" i="22"/>
  <c r="E57" i="22"/>
  <c r="D57" i="22"/>
  <c r="C57" i="22"/>
  <c r="H55" i="22"/>
  <c r="G55" i="22"/>
  <c r="F55" i="22"/>
  <c r="E55" i="22"/>
  <c r="D55" i="22"/>
  <c r="C55" i="22"/>
  <c r="H54" i="22"/>
  <c r="G54" i="22"/>
  <c r="F54" i="22"/>
  <c r="E54" i="22"/>
  <c r="D54" i="22"/>
  <c r="C54" i="22"/>
  <c r="H53" i="22"/>
  <c r="G53" i="22"/>
  <c r="F53" i="22"/>
  <c r="E53" i="22"/>
  <c r="D53" i="22"/>
  <c r="C53" i="22"/>
  <c r="H52" i="22"/>
  <c r="G52" i="22"/>
  <c r="F52" i="22"/>
  <c r="E52" i="22"/>
  <c r="D52" i="22"/>
  <c r="C52" i="22"/>
  <c r="H51" i="22"/>
  <c r="G51" i="22"/>
  <c r="F51" i="22"/>
  <c r="E51" i="22"/>
  <c r="D51" i="22"/>
  <c r="C51" i="22"/>
  <c r="H50" i="22"/>
  <c r="G50" i="22"/>
  <c r="F50" i="22"/>
  <c r="E50" i="22"/>
  <c r="D50" i="22"/>
  <c r="C50" i="22"/>
  <c r="H48" i="22"/>
  <c r="G48" i="22"/>
  <c r="F48" i="22"/>
  <c r="E48" i="22"/>
  <c r="D48" i="22"/>
  <c r="C48" i="22"/>
  <c r="H47" i="22"/>
  <c r="G47" i="22"/>
  <c r="F47" i="22"/>
  <c r="E47" i="22"/>
  <c r="D47" i="22"/>
  <c r="C47" i="22"/>
  <c r="H46" i="22"/>
  <c r="G46" i="22"/>
  <c r="F46" i="22"/>
  <c r="E46" i="22"/>
  <c r="D46" i="22"/>
  <c r="C46" i="22"/>
  <c r="H45" i="22"/>
  <c r="G45" i="22"/>
  <c r="F45" i="22"/>
  <c r="E45" i="22"/>
  <c r="D45" i="22"/>
  <c r="C45" i="22"/>
  <c r="H44" i="22"/>
  <c r="G44" i="22"/>
  <c r="F44" i="22"/>
  <c r="E44" i="22"/>
  <c r="D44" i="22"/>
  <c r="C44" i="22"/>
  <c r="H43" i="22"/>
  <c r="G43" i="22"/>
  <c r="F43" i="22"/>
  <c r="E43" i="22"/>
  <c r="D43" i="22"/>
  <c r="C43" i="22"/>
  <c r="H41" i="22"/>
  <c r="G41" i="22"/>
  <c r="F41" i="22"/>
  <c r="E41" i="22"/>
  <c r="D41" i="22"/>
  <c r="C41" i="22"/>
  <c r="H40" i="22"/>
  <c r="G40" i="22"/>
  <c r="F40" i="22"/>
  <c r="E40" i="22"/>
  <c r="D40" i="22"/>
  <c r="C40" i="22"/>
  <c r="H39" i="22"/>
  <c r="G39" i="22"/>
  <c r="F39" i="22"/>
  <c r="E39" i="22"/>
  <c r="D39" i="22"/>
  <c r="C39" i="22"/>
  <c r="H38" i="22"/>
  <c r="G38" i="22"/>
  <c r="F38" i="22"/>
  <c r="E38" i="22"/>
  <c r="D38" i="22"/>
  <c r="C38" i="22"/>
  <c r="H37" i="22"/>
  <c r="G37" i="22"/>
  <c r="F37" i="22"/>
  <c r="E37" i="22"/>
  <c r="D37" i="22"/>
  <c r="C37" i="22"/>
  <c r="H36" i="22"/>
  <c r="G36" i="22"/>
  <c r="F36" i="22"/>
  <c r="E36" i="22"/>
  <c r="D36" i="22"/>
  <c r="C36" i="22"/>
  <c r="H27" i="22"/>
  <c r="G27" i="22"/>
  <c r="F27" i="22"/>
  <c r="E27" i="22"/>
  <c r="D27" i="22"/>
  <c r="C27" i="22"/>
  <c r="H26" i="22"/>
  <c r="G26" i="22"/>
  <c r="F26" i="22"/>
  <c r="E26" i="22"/>
  <c r="D26" i="22"/>
  <c r="C26" i="22"/>
  <c r="H25" i="22"/>
  <c r="G25" i="22"/>
  <c r="F25" i="22"/>
  <c r="E25" i="22"/>
  <c r="D25" i="22"/>
  <c r="C25" i="22"/>
  <c r="H24" i="22"/>
  <c r="G24" i="22"/>
  <c r="F24" i="22"/>
  <c r="E24" i="22"/>
  <c r="D24" i="22"/>
  <c r="C24" i="22"/>
  <c r="H23" i="22"/>
  <c r="G23" i="22"/>
  <c r="F23" i="22"/>
  <c r="E23" i="22"/>
  <c r="D23" i="22"/>
  <c r="C23" i="22"/>
  <c r="H22" i="22"/>
  <c r="G22" i="22"/>
  <c r="F22" i="22"/>
  <c r="E22" i="22"/>
  <c r="D22" i="22"/>
  <c r="C22" i="22"/>
  <c r="H20" i="22"/>
  <c r="G20" i="22"/>
  <c r="F20" i="22"/>
  <c r="E20" i="22"/>
  <c r="D20" i="22"/>
  <c r="C20" i="22"/>
  <c r="H19" i="22"/>
  <c r="G19" i="22"/>
  <c r="F19" i="22"/>
  <c r="E19" i="22"/>
  <c r="D19" i="22"/>
  <c r="C19" i="22"/>
  <c r="H18" i="22"/>
  <c r="G18" i="22"/>
  <c r="F18" i="22"/>
  <c r="E18" i="22"/>
  <c r="D18" i="22"/>
  <c r="C18" i="22"/>
  <c r="H17" i="22"/>
  <c r="G17" i="22"/>
  <c r="F17" i="22"/>
  <c r="E17" i="22"/>
  <c r="D17" i="22"/>
  <c r="C17" i="22"/>
  <c r="H16" i="22"/>
  <c r="G16" i="22"/>
  <c r="F16" i="22"/>
  <c r="E16" i="22"/>
  <c r="D16" i="22"/>
  <c r="C16" i="22"/>
  <c r="H15" i="22"/>
  <c r="G15" i="22"/>
  <c r="F15" i="22"/>
  <c r="E15" i="22"/>
  <c r="D15" i="22"/>
  <c r="C15" i="22"/>
  <c r="H13" i="22"/>
  <c r="G13" i="22"/>
  <c r="F13" i="22"/>
  <c r="E13" i="22"/>
  <c r="D13" i="22"/>
  <c r="C13" i="22"/>
  <c r="H12" i="22"/>
  <c r="G12" i="22"/>
  <c r="F12" i="22"/>
  <c r="E12" i="22"/>
  <c r="D12" i="22"/>
  <c r="C12" i="22"/>
  <c r="H11" i="22"/>
  <c r="G11" i="22"/>
  <c r="F11" i="22"/>
  <c r="E11" i="22"/>
  <c r="D11" i="22"/>
  <c r="C11" i="22"/>
  <c r="H10" i="22"/>
  <c r="G10" i="22"/>
  <c r="F10" i="22"/>
  <c r="E10" i="22"/>
  <c r="D10" i="22"/>
  <c r="C10" i="22"/>
  <c r="H9" i="22"/>
  <c r="G9" i="22"/>
  <c r="F9" i="22"/>
  <c r="E9" i="22"/>
  <c r="D9" i="22"/>
  <c r="C9" i="22"/>
  <c r="H8" i="22"/>
  <c r="G8" i="22"/>
  <c r="F8" i="22"/>
  <c r="E8" i="22"/>
  <c r="D8" i="22"/>
  <c r="C8" i="22"/>
  <c r="I78" i="21"/>
  <c r="I77" i="21"/>
  <c r="H71" i="21"/>
  <c r="G71" i="21"/>
  <c r="F71" i="21"/>
  <c r="E71" i="21"/>
  <c r="D71" i="21"/>
  <c r="C71" i="21"/>
  <c r="H69" i="21"/>
  <c r="G69" i="21"/>
  <c r="F69" i="21"/>
  <c r="E69" i="21"/>
  <c r="D69" i="21"/>
  <c r="C69" i="21"/>
  <c r="H68" i="21"/>
  <c r="G68" i="21"/>
  <c r="F68" i="21"/>
  <c r="E68" i="21"/>
  <c r="D68" i="21"/>
  <c r="C68" i="21"/>
  <c r="H67" i="21"/>
  <c r="G67" i="21"/>
  <c r="F67" i="21"/>
  <c r="E67" i="21"/>
  <c r="D67" i="21"/>
  <c r="C67" i="21"/>
  <c r="H66" i="21"/>
  <c r="G66" i="21"/>
  <c r="F66" i="21"/>
  <c r="E66" i="21"/>
  <c r="D66" i="21"/>
  <c r="C66" i="21"/>
  <c r="H65" i="21"/>
  <c r="G65" i="21"/>
  <c r="F65" i="21"/>
  <c r="E65" i="21"/>
  <c r="D65" i="21"/>
  <c r="C65" i="21"/>
  <c r="H64" i="21"/>
  <c r="G64" i="21"/>
  <c r="F64" i="21"/>
  <c r="E64" i="21"/>
  <c r="D64" i="21"/>
  <c r="C64" i="21"/>
  <c r="H62" i="21"/>
  <c r="G62" i="21"/>
  <c r="F62" i="21"/>
  <c r="E62" i="21"/>
  <c r="D62" i="21"/>
  <c r="C62" i="21"/>
  <c r="H61" i="21"/>
  <c r="G61" i="21"/>
  <c r="F61" i="21"/>
  <c r="E61" i="21"/>
  <c r="D61" i="21"/>
  <c r="C61" i="21"/>
  <c r="H60" i="21"/>
  <c r="G60" i="21"/>
  <c r="F60" i="21"/>
  <c r="E60" i="21"/>
  <c r="D60" i="21"/>
  <c r="C60" i="21"/>
  <c r="H59" i="21"/>
  <c r="G59" i="21"/>
  <c r="F59" i="21"/>
  <c r="E59" i="21"/>
  <c r="D59" i="21"/>
  <c r="C59" i="21"/>
  <c r="H58" i="21"/>
  <c r="G58" i="21"/>
  <c r="F58" i="21"/>
  <c r="E58" i="21"/>
  <c r="D58" i="21"/>
  <c r="C58" i="21"/>
  <c r="H57" i="21"/>
  <c r="G57" i="21"/>
  <c r="F57" i="21"/>
  <c r="E57" i="21"/>
  <c r="D57" i="21"/>
  <c r="C57" i="21"/>
  <c r="H55" i="21"/>
  <c r="G55" i="21"/>
  <c r="F55" i="21"/>
  <c r="E55" i="21"/>
  <c r="D55" i="21"/>
  <c r="C55" i="21"/>
  <c r="H54" i="21"/>
  <c r="G54" i="21"/>
  <c r="F54" i="21"/>
  <c r="E54" i="21"/>
  <c r="D54" i="21"/>
  <c r="C54" i="21"/>
  <c r="H53" i="21"/>
  <c r="G53" i="21"/>
  <c r="F53" i="21"/>
  <c r="E53" i="21"/>
  <c r="D53" i="21"/>
  <c r="C53" i="21"/>
  <c r="H52" i="21"/>
  <c r="G52" i="21"/>
  <c r="F52" i="21"/>
  <c r="E52" i="21"/>
  <c r="D52" i="21"/>
  <c r="C52" i="21"/>
  <c r="H51" i="21"/>
  <c r="G51" i="21"/>
  <c r="F51" i="21"/>
  <c r="E51" i="21"/>
  <c r="D51" i="21"/>
  <c r="C51" i="21"/>
  <c r="H50" i="21"/>
  <c r="G50" i="21"/>
  <c r="F50" i="21"/>
  <c r="E50" i="21"/>
  <c r="D50" i="21"/>
  <c r="C50" i="21"/>
  <c r="H48" i="21"/>
  <c r="G48" i="21"/>
  <c r="F48" i="21"/>
  <c r="E48" i="21"/>
  <c r="D48" i="21"/>
  <c r="C48" i="21"/>
  <c r="H47" i="21"/>
  <c r="G47" i="21"/>
  <c r="F47" i="21"/>
  <c r="E47" i="21"/>
  <c r="D47" i="21"/>
  <c r="C47" i="21"/>
  <c r="H46" i="21"/>
  <c r="G46" i="21"/>
  <c r="F46" i="21"/>
  <c r="E46" i="21"/>
  <c r="D46" i="21"/>
  <c r="C46" i="21"/>
  <c r="H45" i="21"/>
  <c r="G45" i="21"/>
  <c r="F45" i="21"/>
  <c r="E45" i="21"/>
  <c r="D45" i="21"/>
  <c r="C45" i="21"/>
  <c r="H44" i="21"/>
  <c r="G44" i="21"/>
  <c r="F44" i="21"/>
  <c r="E44" i="21"/>
  <c r="D44" i="21"/>
  <c r="C44" i="21"/>
  <c r="H43" i="21"/>
  <c r="G43" i="21"/>
  <c r="F43" i="21"/>
  <c r="E43" i="21"/>
  <c r="D43" i="21"/>
  <c r="C43" i="21"/>
  <c r="H41" i="21"/>
  <c r="G41" i="21"/>
  <c r="F41" i="21"/>
  <c r="E41" i="21"/>
  <c r="D41" i="21"/>
  <c r="C41" i="21"/>
  <c r="H40" i="21"/>
  <c r="G40" i="21"/>
  <c r="F40" i="21"/>
  <c r="E40" i="21"/>
  <c r="D40" i="21"/>
  <c r="C40" i="21"/>
  <c r="H39" i="21"/>
  <c r="G39" i="21"/>
  <c r="F39" i="21"/>
  <c r="E39" i="21"/>
  <c r="D39" i="21"/>
  <c r="C39" i="21"/>
  <c r="H38" i="21"/>
  <c r="G38" i="21"/>
  <c r="F38" i="21"/>
  <c r="E38" i="21"/>
  <c r="D38" i="21"/>
  <c r="C38" i="21"/>
  <c r="H37" i="21"/>
  <c r="G37" i="21"/>
  <c r="F37" i="21"/>
  <c r="E37" i="21"/>
  <c r="D37" i="21"/>
  <c r="C37" i="21"/>
  <c r="H36" i="21"/>
  <c r="G36" i="21"/>
  <c r="F36" i="21"/>
  <c r="E36" i="21"/>
  <c r="D36" i="21"/>
  <c r="C36" i="21"/>
  <c r="H27" i="21"/>
  <c r="G27" i="21"/>
  <c r="F27" i="21"/>
  <c r="E27" i="21"/>
  <c r="D27" i="21"/>
  <c r="C27" i="21"/>
  <c r="H26" i="21"/>
  <c r="G26" i="21"/>
  <c r="F26" i="21"/>
  <c r="E26" i="21"/>
  <c r="D26" i="21"/>
  <c r="C26" i="21"/>
  <c r="H25" i="21"/>
  <c r="G25" i="21"/>
  <c r="F25" i="21"/>
  <c r="E25" i="21"/>
  <c r="D25" i="21"/>
  <c r="C25" i="21"/>
  <c r="H24" i="21"/>
  <c r="G24" i="21"/>
  <c r="F24" i="21"/>
  <c r="E24" i="21"/>
  <c r="D24" i="21"/>
  <c r="C24" i="21"/>
  <c r="H23" i="21"/>
  <c r="G23" i="21"/>
  <c r="F23" i="21"/>
  <c r="E23" i="21"/>
  <c r="D23" i="21"/>
  <c r="C23" i="21"/>
  <c r="H22" i="21"/>
  <c r="G22" i="21"/>
  <c r="F22" i="21"/>
  <c r="E22" i="21"/>
  <c r="D22" i="21"/>
  <c r="C22" i="21"/>
  <c r="H20" i="21"/>
  <c r="G20" i="21"/>
  <c r="F20" i="21"/>
  <c r="E20" i="21"/>
  <c r="D20" i="21"/>
  <c r="C20" i="21"/>
  <c r="H19" i="21"/>
  <c r="G19" i="21"/>
  <c r="F19" i="21"/>
  <c r="E19" i="21"/>
  <c r="D19" i="21"/>
  <c r="C19" i="21"/>
  <c r="H18" i="21"/>
  <c r="G18" i="21"/>
  <c r="F18" i="21"/>
  <c r="E18" i="21"/>
  <c r="D18" i="21"/>
  <c r="C18" i="21"/>
  <c r="H17" i="21"/>
  <c r="G17" i="21"/>
  <c r="F17" i="21"/>
  <c r="E17" i="21"/>
  <c r="D17" i="21"/>
  <c r="C17" i="21"/>
  <c r="H16" i="21"/>
  <c r="G16" i="21"/>
  <c r="F16" i="21"/>
  <c r="E16" i="21"/>
  <c r="D16" i="21"/>
  <c r="C16" i="21"/>
  <c r="H15" i="21"/>
  <c r="G15" i="21"/>
  <c r="F15" i="21"/>
  <c r="E15" i="21"/>
  <c r="D15" i="21"/>
  <c r="C15" i="21"/>
  <c r="H13" i="21"/>
  <c r="G13" i="21"/>
  <c r="F13" i="21"/>
  <c r="E13" i="21"/>
  <c r="D13" i="21"/>
  <c r="C13" i="21"/>
  <c r="H12" i="21"/>
  <c r="G12" i="21"/>
  <c r="F12" i="21"/>
  <c r="E12" i="21"/>
  <c r="D12" i="21"/>
  <c r="C12" i="21"/>
  <c r="H11" i="21"/>
  <c r="G11" i="21"/>
  <c r="F11" i="21"/>
  <c r="E11" i="21"/>
  <c r="D11" i="21"/>
  <c r="C11" i="21"/>
  <c r="H10" i="21"/>
  <c r="G10" i="21"/>
  <c r="F10" i="21"/>
  <c r="E10" i="21"/>
  <c r="D10" i="21"/>
  <c r="C10" i="21"/>
  <c r="H9" i="21"/>
  <c r="G9" i="21"/>
  <c r="F9" i="21"/>
  <c r="E9" i="21"/>
  <c r="D9" i="21"/>
  <c r="C9" i="21"/>
  <c r="H8" i="21"/>
  <c r="G8" i="21"/>
  <c r="F8" i="21"/>
  <c r="E8" i="21"/>
  <c r="D8" i="21"/>
  <c r="C8" i="21"/>
  <c r="H15" i="10" l="1"/>
  <c r="H55" i="3" l="1"/>
  <c r="G55" i="3"/>
  <c r="F55" i="3"/>
  <c r="E55" i="3"/>
  <c r="D55" i="3"/>
  <c r="C55" i="3"/>
  <c r="H54" i="3"/>
  <c r="G54" i="3"/>
  <c r="F54" i="3"/>
  <c r="E54" i="3"/>
  <c r="D54" i="3"/>
  <c r="C54" i="3"/>
  <c r="H21" i="10"/>
  <c r="F21" i="10"/>
  <c r="T90" i="14"/>
  <c r="R90" i="14"/>
  <c r="T89" i="14"/>
  <c r="R89" i="14"/>
  <c r="T88" i="14"/>
  <c r="R88" i="14"/>
  <c r="R87" i="14"/>
  <c r="U86" i="14"/>
  <c r="R86" i="14"/>
  <c r="U85" i="14"/>
  <c r="R85" i="14"/>
  <c r="U84" i="14"/>
  <c r="R84" i="14"/>
  <c r="N90" i="14"/>
  <c r="N89" i="14"/>
  <c r="N88" i="14"/>
  <c r="N87" i="14"/>
  <c r="N86" i="14"/>
  <c r="N85" i="14"/>
  <c r="N84" i="14"/>
  <c r="H35" i="20"/>
  <c r="F35" i="20"/>
  <c r="H34" i="20"/>
  <c r="F34" i="20"/>
  <c r="H33" i="20"/>
  <c r="F33" i="20"/>
  <c r="H32" i="20"/>
  <c r="F32" i="20"/>
  <c r="H48" i="3"/>
  <c r="G48" i="3"/>
  <c r="F48" i="3"/>
  <c r="E48" i="3"/>
  <c r="D48" i="3"/>
  <c r="C48" i="3"/>
  <c r="H47" i="3"/>
  <c r="G47" i="3"/>
  <c r="F47" i="3"/>
  <c r="E47" i="3"/>
  <c r="D47" i="3"/>
  <c r="C47" i="3"/>
  <c r="H19" i="10"/>
  <c r="F19" i="10"/>
  <c r="I90" i="14"/>
  <c r="G90" i="14"/>
  <c r="I89" i="14"/>
  <c r="G89" i="14"/>
  <c r="I88" i="14"/>
  <c r="G88" i="14"/>
  <c r="G87" i="14"/>
  <c r="G86" i="14"/>
  <c r="G85" i="14"/>
  <c r="G84" i="14"/>
  <c r="C90" i="14"/>
  <c r="C89" i="14"/>
  <c r="C88" i="14"/>
  <c r="C87" i="14"/>
  <c r="C86" i="14"/>
  <c r="C85" i="14"/>
  <c r="C84" i="14"/>
  <c r="H31" i="20"/>
  <c r="F31" i="20"/>
  <c r="H30" i="20"/>
  <c r="F30" i="20"/>
  <c r="H29" i="20"/>
  <c r="F29" i="20"/>
  <c r="H28" i="20"/>
  <c r="F28" i="20"/>
  <c r="H41" i="3"/>
  <c r="G41" i="3"/>
  <c r="F41" i="3"/>
  <c r="E41" i="3"/>
  <c r="D41" i="3"/>
  <c r="C41" i="3"/>
  <c r="H40" i="3"/>
  <c r="G40" i="3"/>
  <c r="F40" i="3"/>
  <c r="E40" i="3"/>
  <c r="D40" i="3"/>
  <c r="C40" i="3"/>
  <c r="H17" i="10"/>
  <c r="F17" i="10"/>
  <c r="F15" i="10"/>
  <c r="T56" i="14"/>
  <c r="R56" i="14"/>
  <c r="T55" i="14"/>
  <c r="R55" i="14"/>
  <c r="T54" i="14"/>
  <c r="R54" i="14"/>
  <c r="T53" i="14"/>
  <c r="R53" i="14"/>
  <c r="T52" i="14"/>
  <c r="R52" i="14"/>
  <c r="T51" i="14"/>
  <c r="R51" i="14"/>
  <c r="N56" i="14"/>
  <c r="N55" i="14"/>
  <c r="N54" i="14"/>
  <c r="N53" i="14"/>
  <c r="N52" i="14"/>
  <c r="N51" i="14"/>
  <c r="H27" i="20"/>
  <c r="F27" i="20"/>
  <c r="H26" i="20"/>
  <c r="F26" i="20"/>
  <c r="H25" i="20"/>
  <c r="F25" i="20"/>
  <c r="H24" i="20"/>
  <c r="F24" i="20"/>
  <c r="H69" i="3"/>
  <c r="G69" i="3"/>
  <c r="F69" i="3"/>
  <c r="E69" i="3"/>
  <c r="D69" i="3"/>
  <c r="C69" i="3"/>
  <c r="H68" i="3"/>
  <c r="G68" i="3"/>
  <c r="F68" i="3"/>
  <c r="E68" i="3"/>
  <c r="D68" i="3"/>
  <c r="C68" i="3"/>
  <c r="H29" i="10"/>
  <c r="H25" i="10"/>
  <c r="F25" i="10"/>
  <c r="T124" i="14"/>
  <c r="R124" i="14"/>
  <c r="T123" i="14"/>
  <c r="R123" i="14"/>
  <c r="T122" i="14"/>
  <c r="R122" i="14"/>
  <c r="T121" i="14"/>
  <c r="R121" i="14"/>
  <c r="T120" i="14"/>
  <c r="R120" i="14"/>
  <c r="T119" i="14"/>
  <c r="R119" i="14"/>
  <c r="T118" i="14"/>
  <c r="R118" i="14"/>
  <c r="N124" i="14"/>
  <c r="N123" i="14"/>
  <c r="N122" i="14"/>
  <c r="N121" i="14"/>
  <c r="N120" i="14"/>
  <c r="N119" i="14"/>
  <c r="N118" i="14"/>
  <c r="H48" i="20"/>
  <c r="H43" i="20"/>
  <c r="F43" i="20"/>
  <c r="H42" i="20"/>
  <c r="F42" i="20"/>
  <c r="H41" i="20"/>
  <c r="F41" i="20"/>
  <c r="H40" i="20"/>
  <c r="F40" i="20"/>
  <c r="I78" i="3" l="1"/>
  <c r="I77" i="3"/>
  <c r="H27" i="10"/>
  <c r="F27" i="10"/>
  <c r="I157" i="14"/>
  <c r="G157" i="14"/>
  <c r="I156" i="14"/>
  <c r="G156" i="14"/>
  <c r="I155" i="14"/>
  <c r="G155" i="14"/>
  <c r="I154" i="14"/>
  <c r="G154" i="14"/>
  <c r="I153" i="14"/>
  <c r="G153" i="14"/>
  <c r="I152" i="14"/>
  <c r="G152" i="14"/>
  <c r="I151" i="14"/>
  <c r="G151" i="14"/>
  <c r="C157" i="14"/>
  <c r="C156" i="14"/>
  <c r="C155" i="14"/>
  <c r="C154" i="14"/>
  <c r="C153" i="14"/>
  <c r="C152" i="14"/>
  <c r="C151" i="14"/>
  <c r="H47" i="20"/>
  <c r="F47" i="20"/>
  <c r="H46" i="20"/>
  <c r="F46" i="20"/>
  <c r="H45" i="20"/>
  <c r="F45" i="20"/>
  <c r="H44" i="20"/>
  <c r="F44" i="20"/>
  <c r="H62" i="3" l="1"/>
  <c r="G62" i="3"/>
  <c r="F62" i="3"/>
  <c r="E62" i="3"/>
  <c r="D62" i="3"/>
  <c r="C62" i="3"/>
  <c r="H61" i="3"/>
  <c r="G61" i="3"/>
  <c r="F61" i="3"/>
  <c r="E61" i="3"/>
  <c r="D61" i="3"/>
  <c r="C61" i="3"/>
  <c r="H23" i="10"/>
  <c r="F23" i="10"/>
  <c r="I124" i="14"/>
  <c r="G124" i="14"/>
  <c r="I123" i="14"/>
  <c r="G123" i="14"/>
  <c r="I122" i="14"/>
  <c r="G122" i="14"/>
  <c r="I121" i="14"/>
  <c r="G121" i="14"/>
  <c r="I120" i="14"/>
  <c r="G120" i="14"/>
  <c r="I119" i="14"/>
  <c r="G119" i="14"/>
  <c r="I118" i="14"/>
  <c r="G118" i="14"/>
  <c r="C124" i="14"/>
  <c r="C123" i="14"/>
  <c r="C122" i="14"/>
  <c r="C121" i="14"/>
  <c r="C120" i="14"/>
  <c r="C119" i="14"/>
  <c r="C118" i="14"/>
  <c r="H39" i="20"/>
  <c r="F39" i="20"/>
  <c r="H38" i="20"/>
  <c r="F38" i="20"/>
  <c r="H37" i="20"/>
  <c r="F37" i="20"/>
  <c r="H36" i="20"/>
  <c r="F36" i="20"/>
  <c r="I56" i="14" l="1"/>
  <c r="G56" i="14"/>
  <c r="I55" i="14"/>
  <c r="G55" i="14"/>
  <c r="G54" i="14"/>
  <c r="G53" i="14"/>
  <c r="G52" i="14"/>
  <c r="G51" i="14"/>
  <c r="C56" i="14"/>
  <c r="C55" i="14"/>
  <c r="C54" i="14"/>
  <c r="C53" i="14"/>
  <c r="C52" i="14"/>
  <c r="C51" i="14"/>
  <c r="H27" i="3" l="1"/>
  <c r="D27" i="3"/>
  <c r="G27" i="3"/>
  <c r="C27" i="3"/>
  <c r="E27" i="3"/>
  <c r="F26" i="3" l="1"/>
  <c r="F27" i="3"/>
  <c r="C26" i="3"/>
  <c r="H26" i="3"/>
  <c r="G26" i="3"/>
  <c r="E26" i="3"/>
  <c r="D26" i="3"/>
  <c r="D20" i="3" l="1"/>
  <c r="C19" i="3"/>
  <c r="H19" i="3" l="1"/>
  <c r="D19" i="3"/>
  <c r="G19" i="3"/>
  <c r="E19" i="3"/>
  <c r="G20" i="3"/>
  <c r="E20" i="3"/>
  <c r="H20" i="3"/>
  <c r="C20" i="3"/>
  <c r="F19" i="3" l="1"/>
  <c r="F20" i="3"/>
  <c r="C37" i="20" l="1"/>
  <c r="D37" i="20"/>
  <c r="E37" i="20"/>
  <c r="C38" i="20"/>
  <c r="D38" i="20"/>
  <c r="E38" i="20"/>
  <c r="C39" i="20"/>
  <c r="D39" i="20"/>
  <c r="E39" i="20"/>
  <c r="C13" i="20"/>
  <c r="D13" i="20"/>
  <c r="E13" i="20"/>
  <c r="C14" i="20"/>
  <c r="D14" i="20"/>
  <c r="E14" i="20"/>
  <c r="C15" i="20"/>
  <c r="D15" i="20"/>
  <c r="E15" i="20"/>
  <c r="D12" i="20"/>
  <c r="E12" i="20"/>
  <c r="C12" i="20"/>
  <c r="E36" i="20"/>
  <c r="D36" i="20"/>
  <c r="C36" i="20"/>
  <c r="E43" i="20" l="1"/>
  <c r="D43" i="20"/>
  <c r="C43" i="20"/>
  <c r="E42" i="20"/>
  <c r="D42" i="20"/>
  <c r="C42" i="20"/>
  <c r="E41" i="20"/>
  <c r="D41" i="20"/>
  <c r="C41" i="20"/>
  <c r="E40" i="20"/>
  <c r="D40" i="20"/>
  <c r="C40" i="20"/>
  <c r="C25" i="20" l="1"/>
  <c r="D25" i="20"/>
  <c r="E25" i="20"/>
  <c r="C26" i="20"/>
  <c r="D26" i="20"/>
  <c r="E26" i="20"/>
  <c r="C27" i="20"/>
  <c r="D27" i="20"/>
  <c r="E27" i="20"/>
  <c r="E24" i="20" l="1"/>
  <c r="D24" i="20"/>
  <c r="C24" i="20"/>
  <c r="A147" i="14" l="1"/>
  <c r="C146" i="14"/>
  <c r="F144" i="14"/>
  <c r="Q113" i="14"/>
  <c r="N113" i="14"/>
  <c r="C113" i="14"/>
  <c r="Q111" i="14"/>
  <c r="F111" i="14"/>
  <c r="N79" i="14"/>
  <c r="C79" i="14"/>
  <c r="Q77" i="14"/>
  <c r="F77" i="14"/>
  <c r="N46" i="14"/>
  <c r="C46" i="14"/>
  <c r="Q44" i="14"/>
  <c r="F44" i="14"/>
  <c r="T96" i="14"/>
  <c r="T163" i="14" s="1"/>
  <c r="I62" i="14"/>
  <c r="T94" i="14"/>
  <c r="T161" i="14" s="1"/>
  <c r="I60" i="14"/>
  <c r="Q13" i="14"/>
  <c r="N13" i="14"/>
  <c r="C13" i="14"/>
  <c r="Q11" i="14"/>
  <c r="F11" i="14"/>
  <c r="E144" i="13"/>
  <c r="M114" i="14"/>
  <c r="A114" i="14"/>
  <c r="I94" i="14" l="1"/>
  <c r="I161" i="14" s="1"/>
  <c r="I96" i="14"/>
  <c r="I163" i="14" s="1"/>
  <c r="T60" i="14"/>
  <c r="T62" i="14"/>
  <c r="S62" i="13" l="1"/>
  <c r="H96" i="13"/>
  <c r="H163" i="13" s="1"/>
  <c r="H94" i="13"/>
  <c r="H161" i="13" s="1"/>
  <c r="H75" i="20"/>
  <c r="F75" i="20"/>
  <c r="H73" i="20"/>
  <c r="F73" i="20"/>
  <c r="B75" i="20"/>
  <c r="B73" i="20"/>
  <c r="A4" i="20"/>
  <c r="A3" i="20"/>
  <c r="A114" i="13"/>
  <c r="L80" i="13"/>
  <c r="L14" i="13"/>
  <c r="P13" i="13"/>
  <c r="A147" i="13"/>
  <c r="L114" i="13"/>
  <c r="B146" i="13"/>
  <c r="P113" i="13"/>
  <c r="M113" i="13"/>
  <c r="P111" i="13"/>
  <c r="B113" i="13"/>
  <c r="E111" i="13"/>
  <c r="M79" i="13"/>
  <c r="P77" i="13"/>
  <c r="A80" i="13"/>
  <c r="B79" i="13"/>
  <c r="E77" i="13"/>
  <c r="M46" i="13"/>
  <c r="P44" i="13"/>
  <c r="B46" i="13"/>
  <c r="E44" i="13"/>
  <c r="M13" i="13"/>
  <c r="P11" i="13"/>
  <c r="B13" i="13"/>
  <c r="E11" i="13"/>
  <c r="H60" i="13"/>
  <c r="B56" i="10" l="1"/>
  <c r="A4" i="10"/>
  <c r="E107" i="13"/>
  <c r="Q107" i="14"/>
  <c r="Q73" i="14"/>
  <c r="Q40" i="14"/>
  <c r="Q7" i="14"/>
  <c r="F140" i="14"/>
  <c r="Q140" i="14"/>
  <c r="F107" i="14"/>
  <c r="F73" i="14"/>
  <c r="F40" i="14"/>
  <c r="F7" i="14"/>
  <c r="E73" i="13"/>
  <c r="P107" i="13"/>
  <c r="E140" i="13"/>
  <c r="P140" i="13"/>
  <c r="E40" i="13"/>
  <c r="P73" i="13"/>
  <c r="F54" i="10"/>
  <c r="E7" i="13"/>
  <c r="P7" i="13"/>
  <c r="H62" i="13"/>
  <c r="H54" i="10"/>
  <c r="B54" i="10"/>
  <c r="F56" i="10"/>
  <c r="S60" i="13"/>
  <c r="S94" i="13"/>
  <c r="S161" i="13" s="1"/>
  <c r="H56" i="10"/>
  <c r="S96" i="13"/>
  <c r="S163" i="13" s="1"/>
  <c r="A3" i="10"/>
  <c r="P40" i="13"/>
  <c r="F146" i="14" l="1"/>
  <c r="E146" i="13"/>
  <c r="F113" i="14" l="1"/>
  <c r="E113" i="13"/>
  <c r="Q79" i="14" l="1"/>
  <c r="P79" i="13"/>
  <c r="D15" i="10" l="1"/>
  <c r="C15" i="10"/>
  <c r="E15" i="10"/>
  <c r="N38" i="13" l="1"/>
  <c r="O38" i="14"/>
  <c r="L47" i="13" l="1"/>
  <c r="Q46" i="14" l="1"/>
  <c r="P46" i="13"/>
  <c r="F79" i="14" l="1"/>
  <c r="E79" i="13"/>
  <c r="A14" i="13" l="1"/>
  <c r="F13" i="14" l="1"/>
  <c r="E13" i="13"/>
  <c r="C44" i="20" l="1"/>
  <c r="D44" i="20"/>
  <c r="E44" i="20"/>
  <c r="E27" i="10" l="1"/>
  <c r="D27" i="10"/>
  <c r="C27" i="10"/>
  <c r="C138" i="13" l="1"/>
  <c r="D138" i="14"/>
  <c r="E25" i="10" l="1"/>
  <c r="C25" i="10"/>
  <c r="D25" i="10" l="1"/>
  <c r="O105" i="14"/>
  <c r="N105" i="13"/>
  <c r="C23" i="10" l="1"/>
  <c r="D23" i="10"/>
  <c r="E23" i="10"/>
  <c r="C105" i="13" l="1"/>
  <c r="D105" i="14"/>
  <c r="D34" i="20" l="1"/>
  <c r="D35" i="20"/>
  <c r="C34" i="20"/>
  <c r="E34" i="20"/>
  <c r="C33" i="20"/>
  <c r="D32" i="20" l="1"/>
  <c r="D33" i="20"/>
  <c r="C32" i="20"/>
  <c r="C35" i="20"/>
  <c r="E33" i="20"/>
  <c r="E35" i="20"/>
  <c r="E32" i="20"/>
  <c r="E21" i="10" l="1"/>
  <c r="D21" i="10"/>
  <c r="C21" i="10"/>
  <c r="O71" i="14" l="1"/>
  <c r="N71" i="13"/>
  <c r="D30" i="20" l="1"/>
  <c r="E30" i="20"/>
  <c r="C30" i="20"/>
  <c r="C29" i="20"/>
  <c r="E28" i="20"/>
  <c r="C28" i="20"/>
  <c r="E29" i="20" l="1"/>
  <c r="C31" i="20"/>
  <c r="E19" i="10"/>
  <c r="D29" i="20"/>
  <c r="E31" i="20"/>
  <c r="D31" i="20"/>
  <c r="D28" i="20"/>
  <c r="C19" i="10"/>
  <c r="D71" i="14" l="1"/>
  <c r="C71" i="13"/>
  <c r="D19" i="10"/>
  <c r="C17" i="20" l="1"/>
  <c r="D18" i="20"/>
  <c r="D17" i="20" l="1"/>
  <c r="D16" i="20"/>
  <c r="C18" i="20"/>
  <c r="C16" i="20"/>
  <c r="E16" i="20"/>
  <c r="C19" i="20"/>
  <c r="E19" i="20"/>
  <c r="D19" i="20"/>
  <c r="E17" i="20"/>
  <c r="E18" i="20"/>
  <c r="D11" i="10" l="1"/>
  <c r="E11" i="10"/>
  <c r="C11" i="10"/>
  <c r="N5" i="13" l="1"/>
  <c r="O5" i="14"/>
  <c r="E9" i="10" l="1"/>
  <c r="C9" i="10"/>
  <c r="D9" i="10" l="1"/>
  <c r="D5" i="14" l="1"/>
  <c r="C5" i="13"/>
  <c r="F9" i="20" l="1"/>
  <c r="F11" i="20"/>
  <c r="F8" i="20"/>
  <c r="F10" i="20"/>
  <c r="H12" i="3" l="1"/>
  <c r="G13" i="3"/>
  <c r="C11" i="20" l="1"/>
  <c r="C9" i="20"/>
  <c r="C12" i="3"/>
  <c r="D11" i="20"/>
  <c r="D9" i="20"/>
  <c r="G12" i="3"/>
  <c r="E12" i="3"/>
  <c r="D12" i="3"/>
  <c r="D13" i="3"/>
  <c r="H13" i="3"/>
  <c r="E13" i="3"/>
  <c r="C13" i="3"/>
  <c r="E11" i="20" l="1"/>
  <c r="D8" i="20"/>
  <c r="C10" i="20"/>
  <c r="F13" i="3"/>
  <c r="F12" i="3"/>
  <c r="E9" i="20"/>
  <c r="C8" i="20"/>
  <c r="D10" i="20"/>
  <c r="E8" i="20" l="1"/>
  <c r="E10" i="20"/>
  <c r="C75" i="3" l="1"/>
  <c r="C75" i="22"/>
  <c r="C75" i="21"/>
  <c r="C75" i="23"/>
  <c r="E74" i="21"/>
  <c r="E74" i="23"/>
  <c r="E74" i="22"/>
  <c r="D76" i="3"/>
  <c r="D76" i="22"/>
  <c r="D76" i="21"/>
  <c r="D76" i="23"/>
  <c r="H73" i="21"/>
  <c r="H73" i="23"/>
  <c r="H73" i="22"/>
  <c r="E72" i="22"/>
  <c r="E72" i="21"/>
  <c r="E72" i="23"/>
  <c r="D45" i="20" l="1"/>
  <c r="D72" i="22"/>
  <c r="D72" i="21"/>
  <c r="D72" i="23"/>
  <c r="E46" i="20"/>
  <c r="F73" i="22"/>
  <c r="F73" i="21"/>
  <c r="F73" i="23"/>
  <c r="D47" i="20"/>
  <c r="D74" i="22"/>
  <c r="D74" i="21"/>
  <c r="D74" i="23"/>
  <c r="C47" i="20"/>
  <c r="C74" i="21"/>
  <c r="C74" i="23"/>
  <c r="C74" i="22"/>
  <c r="G72" i="23"/>
  <c r="G72" i="21"/>
  <c r="G72" i="22"/>
  <c r="C76" i="3"/>
  <c r="C76" i="23"/>
  <c r="C76" i="21"/>
  <c r="C76" i="22"/>
  <c r="E45" i="20"/>
  <c r="F72" i="21"/>
  <c r="F72" i="23"/>
  <c r="F72" i="22"/>
  <c r="F75" i="3"/>
  <c r="F75" i="22"/>
  <c r="F75" i="21"/>
  <c r="F75" i="23"/>
  <c r="H75" i="3"/>
  <c r="H75" i="21"/>
  <c r="H75" i="23"/>
  <c r="H75" i="22"/>
  <c r="F76" i="3"/>
  <c r="F76" i="21"/>
  <c r="F76" i="23"/>
  <c r="F76" i="22"/>
  <c r="G74" i="23"/>
  <c r="G74" i="22"/>
  <c r="G74" i="21"/>
  <c r="D46" i="20"/>
  <c r="D73" i="21"/>
  <c r="D73" i="23"/>
  <c r="D73" i="22"/>
  <c r="H74" i="22"/>
  <c r="H74" i="21"/>
  <c r="H74" i="23"/>
  <c r="E73" i="21"/>
  <c r="E73" i="23"/>
  <c r="E73" i="22"/>
  <c r="E76" i="3"/>
  <c r="E76" i="22"/>
  <c r="E76" i="21"/>
  <c r="E76" i="23"/>
  <c r="G75" i="3"/>
  <c r="G75" i="22"/>
  <c r="G75" i="21"/>
  <c r="G75" i="23"/>
  <c r="C45" i="20"/>
  <c r="C72" i="23"/>
  <c r="C72" i="22"/>
  <c r="C72" i="21"/>
  <c r="H76" i="3"/>
  <c r="H76" i="22"/>
  <c r="H76" i="21"/>
  <c r="H76" i="23"/>
  <c r="G76" i="3"/>
  <c r="G76" i="23"/>
  <c r="G76" i="22"/>
  <c r="G76" i="21"/>
  <c r="C46" i="20"/>
  <c r="C73" i="22"/>
  <c r="C73" i="21"/>
  <c r="C73" i="23"/>
  <c r="H72" i="22"/>
  <c r="H72" i="21"/>
  <c r="H72" i="23"/>
  <c r="E75" i="3"/>
  <c r="E75" i="22"/>
  <c r="E75" i="21"/>
  <c r="E75" i="23"/>
  <c r="D75" i="3"/>
  <c r="D75" i="21"/>
  <c r="D75" i="23"/>
  <c r="D75" i="22"/>
  <c r="G73" i="23"/>
  <c r="G73" i="22"/>
  <c r="G73" i="21"/>
  <c r="E47" i="20"/>
  <c r="F74" i="21"/>
  <c r="F74" i="23"/>
  <c r="F74" i="22"/>
  <c r="I53" i="14" l="1"/>
  <c r="I51" i="14"/>
  <c r="I54" i="14" l="1"/>
  <c r="I52" i="14"/>
  <c r="H21" i="20" l="1"/>
  <c r="H22" i="20"/>
  <c r="H23" i="20"/>
  <c r="H20" i="20"/>
  <c r="H13" i="10"/>
  <c r="A47" i="13" s="1"/>
  <c r="F23" i="20" l="1"/>
  <c r="F13" i="10"/>
  <c r="F21" i="20"/>
  <c r="F22" i="20"/>
  <c r="F20" i="20"/>
  <c r="F46" i="14" l="1"/>
  <c r="E46" i="13"/>
  <c r="E29" i="23" l="1"/>
  <c r="E29" i="22"/>
  <c r="E29" i="21"/>
  <c r="G34" i="23"/>
  <c r="G34" i="22"/>
  <c r="G34" i="21"/>
  <c r="G34" i="3"/>
  <c r="E31" i="23"/>
  <c r="E31" i="22"/>
  <c r="E31" i="21"/>
  <c r="H30" i="23"/>
  <c r="H30" i="22"/>
  <c r="H30" i="21"/>
  <c r="H33" i="21"/>
  <c r="H33" i="23"/>
  <c r="H33" i="22"/>
  <c r="H33" i="3"/>
  <c r="E32" i="23"/>
  <c r="E32" i="22"/>
  <c r="E32" i="21"/>
  <c r="C34" i="23" l="1"/>
  <c r="C34" i="22"/>
  <c r="C34" i="21"/>
  <c r="C34" i="3"/>
  <c r="D33" i="23"/>
  <c r="D33" i="22"/>
  <c r="D33" i="21"/>
  <c r="D33" i="3"/>
  <c r="C29" i="23"/>
  <c r="C29" i="22"/>
  <c r="C29" i="21"/>
  <c r="F32" i="23"/>
  <c r="F32" i="22"/>
  <c r="F32" i="21"/>
  <c r="E23" i="20"/>
  <c r="D32" i="23"/>
  <c r="D32" i="22"/>
  <c r="D32" i="21"/>
  <c r="D23" i="20"/>
  <c r="D34" i="23"/>
  <c r="D34" i="22"/>
  <c r="D34" i="21"/>
  <c r="D34" i="3"/>
  <c r="D31" i="21"/>
  <c r="D31" i="22"/>
  <c r="D31" i="23"/>
  <c r="D22" i="20"/>
  <c r="H32" i="23"/>
  <c r="H32" i="22"/>
  <c r="H32" i="21"/>
  <c r="C30" i="23"/>
  <c r="C30" i="22"/>
  <c r="C30" i="21"/>
  <c r="C21" i="20"/>
  <c r="H31" i="23"/>
  <c r="H31" i="22"/>
  <c r="H31" i="21"/>
  <c r="E34" i="23"/>
  <c r="E34" i="22"/>
  <c r="E34" i="21"/>
  <c r="E34" i="3"/>
  <c r="G29" i="23"/>
  <c r="G29" i="22"/>
  <c r="G29" i="21"/>
  <c r="H34" i="23"/>
  <c r="H34" i="22"/>
  <c r="H34" i="21"/>
  <c r="H34" i="3"/>
  <c r="D29" i="21"/>
  <c r="D29" i="22"/>
  <c r="D29" i="23"/>
  <c r="C31" i="23"/>
  <c r="C31" i="22"/>
  <c r="C31" i="21"/>
  <c r="C22" i="20"/>
  <c r="F31" i="23"/>
  <c r="F31" i="22"/>
  <c r="F31" i="21"/>
  <c r="E22" i="20"/>
  <c r="E33" i="23"/>
  <c r="E33" i="22"/>
  <c r="E33" i="21"/>
  <c r="E33" i="3"/>
  <c r="G33" i="23"/>
  <c r="G33" i="22"/>
  <c r="G33" i="21"/>
  <c r="G33" i="3"/>
  <c r="D30" i="23"/>
  <c r="D30" i="22"/>
  <c r="D30" i="21"/>
  <c r="D21" i="20"/>
  <c r="C33" i="23"/>
  <c r="C33" i="22"/>
  <c r="C33" i="21"/>
  <c r="C33" i="3"/>
  <c r="C32" i="23"/>
  <c r="C32" i="22"/>
  <c r="C32" i="21"/>
  <c r="C23" i="20"/>
  <c r="G31" i="23"/>
  <c r="G31" i="22"/>
  <c r="G31" i="21"/>
  <c r="F34" i="22"/>
  <c r="F34" i="23"/>
  <c r="F34" i="21"/>
  <c r="F34" i="3"/>
  <c r="F33" i="23"/>
  <c r="F33" i="22"/>
  <c r="F33" i="21"/>
  <c r="F33" i="3"/>
  <c r="F30" i="23"/>
  <c r="F30" i="22"/>
  <c r="F30" i="21"/>
  <c r="E21" i="20"/>
  <c r="E30" i="23"/>
  <c r="E30" i="22"/>
  <c r="E30" i="21"/>
  <c r="H29" i="22"/>
  <c r="H29" i="23"/>
  <c r="H29" i="21"/>
  <c r="G32" i="23"/>
  <c r="G32" i="22"/>
  <c r="G32" i="21"/>
  <c r="G30" i="23"/>
  <c r="G30" i="22"/>
  <c r="G30" i="21"/>
  <c r="F29" i="23"/>
  <c r="F29" i="22"/>
  <c r="F29" i="21"/>
  <c r="C20" i="20" l="1"/>
  <c r="C13" i="10"/>
  <c r="E20" i="20"/>
  <c r="E13" i="10"/>
  <c r="D20" i="20"/>
  <c r="D13" i="10"/>
  <c r="C38" i="13" l="1"/>
  <c r="D38" i="14"/>
</calcChain>
</file>

<file path=xl/sharedStrings.xml><?xml version="1.0" encoding="utf-8"?>
<sst xmlns="http://schemas.openxmlformats.org/spreadsheetml/2006/main" count="1531" uniqueCount="302">
  <si>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</si>
  <si>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</si>
  <si>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</si>
  <si>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</si>
  <si>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</si>
  <si>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</si>
  <si>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</si>
  <si>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</si>
  <si>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</si>
  <si>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48 кг</t>
  </si>
  <si>
    <t>52 кг</t>
  </si>
  <si>
    <t>ю</t>
  </si>
  <si>
    <t>5</t>
  </si>
  <si>
    <t>6</t>
  </si>
  <si>
    <t>Нариманов ТА Ходорев АН</t>
  </si>
  <si>
    <t>округ</t>
  </si>
  <si>
    <t>субъект, город, ведомство</t>
  </si>
  <si>
    <t>СПИСОК СПОРТСМЕНОВ ВЫПОЛНИВШИХ НОРМАТИВ МС РОССИИ</t>
  </si>
  <si>
    <t>ВЕС</t>
  </si>
  <si>
    <t>Округ, субъект, город, ведомство</t>
  </si>
  <si>
    <t>количество участников</t>
  </si>
  <si>
    <t>количество побед</t>
  </si>
  <si>
    <t>Регионы</t>
  </si>
  <si>
    <t>мужчины</t>
  </si>
  <si>
    <t>СПРАВКА О ПОБЕДАХ</t>
  </si>
  <si>
    <t>Дана участнику</t>
  </si>
  <si>
    <t>(фамилия, имя)</t>
  </si>
  <si>
    <t>в том, что он участвовал в соревнованиях:</t>
  </si>
  <si>
    <t>(наименование соревнований)</t>
  </si>
  <si>
    <t>по борьбе САМБО</t>
  </si>
  <si>
    <t>в городе:</t>
  </si>
  <si>
    <t>(дата проведения соревнований)</t>
  </si>
  <si>
    <t>(место проведения)</t>
  </si>
  <si>
    <t>, выступая в весе до</t>
  </si>
  <si>
    <t>кг.</t>
  </si>
  <si>
    <t xml:space="preserve">занял </t>
  </si>
  <si>
    <t>место при</t>
  </si>
  <si>
    <t>участвующих спортсменов и 8 субъектов Р.Ф.</t>
  </si>
  <si>
    <t>участвующих спортсменов и 9 субъектов Р.Ф.</t>
  </si>
  <si>
    <t xml:space="preserve">,  </t>
  </si>
  <si>
    <t>имея</t>
  </si>
  <si>
    <t>встреч</t>
  </si>
  <si>
    <t>и одержал победы над:</t>
  </si>
  <si>
    <t>№п/п</t>
  </si>
  <si>
    <t>Фамилия, имя</t>
  </si>
  <si>
    <t xml:space="preserve">     организация</t>
  </si>
  <si>
    <t>разряд</t>
  </si>
  <si>
    <t>Омская</t>
  </si>
  <si>
    <t>КМС</t>
  </si>
  <si>
    <t>Боровиков Евгений</t>
  </si>
  <si>
    <t>Свердловская</t>
  </si>
  <si>
    <t>Минатулаев Магомедзапир</t>
  </si>
  <si>
    <t>ХМАО</t>
  </si>
  <si>
    <t>МС</t>
  </si>
  <si>
    <t>Битуганов Ерсат</t>
  </si>
  <si>
    <t>Алтайский</t>
  </si>
  <si>
    <t>Абдулгалимов Имирали</t>
  </si>
  <si>
    <t>Семёнов Владислав</t>
  </si>
  <si>
    <t>Гвоздев Михаил</t>
  </si>
  <si>
    <t>Всего побед:</t>
  </si>
  <si>
    <t>пять</t>
  </si>
  <si>
    <t>(прописью)</t>
  </si>
  <si>
    <t>категории</t>
  </si>
  <si>
    <t>подпись</t>
  </si>
  <si>
    <t>фамилия</t>
  </si>
  <si>
    <t>Р.Алтай</t>
  </si>
  <si>
    <t>Жаслыков Ерлан</t>
  </si>
  <si>
    <t>Решетарь Илья</t>
  </si>
  <si>
    <t>Абрамовский Данил</t>
  </si>
  <si>
    <t>Курганская</t>
  </si>
  <si>
    <t>Новосибирская</t>
  </si>
  <si>
    <t>Насирахунов Руслан</t>
  </si>
  <si>
    <t>Магеррамов Рахмат</t>
  </si>
  <si>
    <t>Челчушев Олег</t>
  </si>
  <si>
    <t>Копняк Алексей</t>
  </si>
  <si>
    <t>Яйтаков Аяс</t>
  </si>
  <si>
    <t>Тусупаев Ержан</t>
  </si>
  <si>
    <t>Картабаев Руслан</t>
  </si>
  <si>
    <t>Журавлев Семен</t>
  </si>
  <si>
    <t>Кемеровская</t>
  </si>
  <si>
    <t>Чугулов Эжер</t>
  </si>
  <si>
    <t>Александров Александр</t>
  </si>
  <si>
    <t>Мешкеев Эркемен</t>
  </si>
  <si>
    <t>Ларченко Вадим</t>
  </si>
  <si>
    <t>Воронин Дмитрий</t>
  </si>
  <si>
    <t>Цубенко Роман</t>
  </si>
  <si>
    <t>семь</t>
  </si>
  <si>
    <t>участвующих спортсменов и   субъектов Р.Ф.</t>
  </si>
  <si>
    <t xml:space="preserve">, выступая в весе </t>
  </si>
  <si>
    <t>СПИСОК ПОПАВШИХ НА ФИНАЛ ЧЕМПИОНАТА РОССИИ</t>
  </si>
  <si>
    <t>участвующих спортсменов и 6 субъектов Р.Ф.</t>
  </si>
  <si>
    <t>4</t>
  </si>
  <si>
    <t>встречи</t>
  </si>
  <si>
    <t>БЕЛЕЕВ Радмил</t>
  </si>
  <si>
    <t>ЧАЛЧИКОВ Николай</t>
  </si>
  <si>
    <t>ЧАЛЧИКОВ Сумер</t>
  </si>
  <si>
    <t>три</t>
  </si>
  <si>
    <t>ОНДАР Артур</t>
  </si>
  <si>
    <t>Красноярск</t>
  </si>
  <si>
    <t>КОНЗОШЕВ Рустам</t>
  </si>
  <si>
    <t>КУУЛАР Кан-демир</t>
  </si>
  <si>
    <t>Р.Бурятия</t>
  </si>
  <si>
    <t>ФЕДОРЕЕВ Денис</t>
  </si>
  <si>
    <t>Иркутск</t>
  </si>
  <si>
    <t>четыре</t>
  </si>
  <si>
    <t>участвующих спортсменов и 7 субъектов Р.Ф.</t>
  </si>
  <si>
    <t>св100</t>
  </si>
  <si>
    <t>Трущенко Елизавета Викторовна</t>
  </si>
  <si>
    <t>18.06.1992, КМС</t>
  </si>
  <si>
    <t>СФО,Омская,Омск,МО.</t>
  </si>
  <si>
    <t>13</t>
  </si>
  <si>
    <t>боевое самбо</t>
  </si>
  <si>
    <t>КРАЧНАКОВ Владимир Юрьевич</t>
  </si>
  <si>
    <t>22.04.94, КМС</t>
  </si>
  <si>
    <t>Р.Алтай, Горно-Алтайск, МО</t>
  </si>
  <si>
    <t>16</t>
  </si>
  <si>
    <t>Р.Алтай,Томская,Новосибирская,Р.Хакасия,Алтайский.</t>
  </si>
  <si>
    <t>ЛОПСАН Чаян Игорьевич</t>
  </si>
  <si>
    <t>26.07.91, КМС</t>
  </si>
  <si>
    <t>Омская, Омск</t>
  </si>
  <si>
    <t>12</t>
  </si>
  <si>
    <t>Омская,Свердловская,Р.Алтай,Р.Хакасия,Новосибирская.</t>
  </si>
  <si>
    <t>Омская,Курганская,Новосибирская,Р.Алтай,Красноярский,ХМАО,Иркутская.</t>
  </si>
  <si>
    <t xml:space="preserve">, </t>
  </si>
  <si>
    <t>Алтайский, Красноярский, Новосибирская, Р.Алтай, Р.Тыва, Р.Хакасия.</t>
  </si>
  <si>
    <t>Кемеровская, Красноярский, Новосибирская, Р.Алтай, Р.Тыва, Р.Хакасия, Тюменская.</t>
  </si>
  <si>
    <t xml:space="preserve">Кемеровская, Красноярский, Новосибирская, Р.Алтай, Р.Тыва. </t>
  </si>
  <si>
    <t>Алтайский, Красноярский, Новосибирская, Томская, Тюменская.</t>
  </si>
  <si>
    <t>участвующих спортсменов и 5 субъектов Р.Ф.</t>
  </si>
  <si>
    <t>Алтайский, Кемеровская, Красноярский, Новосибирская, Р.Бурятия.</t>
  </si>
  <si>
    <t>Алтайский, Новосибирская, Р.Алтай, Томская, Тюменская.</t>
  </si>
  <si>
    <t>56 кг</t>
  </si>
  <si>
    <t>60 кг</t>
  </si>
  <si>
    <t>65 кг</t>
  </si>
  <si>
    <t>70 кг</t>
  </si>
  <si>
    <t>75 кг</t>
  </si>
  <si>
    <t>81 кг</t>
  </si>
  <si>
    <t>87 кг</t>
  </si>
  <si>
    <t>св 87 кг</t>
  </si>
  <si>
    <t xml:space="preserve">Алтайский, Забайкальский, Иркутская, Кемеровская, Новосибирская, Р.Алтай, Р.Бурятия, , , </t>
  </si>
  <si>
    <t xml:space="preserve">Кокшетау, Красноярский, Омская, Р.Алтай, , , , , , </t>
  </si>
  <si>
    <t/>
  </si>
  <si>
    <t>ИСМУХАНОВ Айдар</t>
  </si>
  <si>
    <t>БЕЛЕЕВ Радмил Вениаминович</t>
  </si>
  <si>
    <t>ИШМИН Айастан Ырыстунович</t>
  </si>
  <si>
    <t>Кокшетау</t>
  </si>
  <si>
    <t xml:space="preserve">Омская, Р.Алтай, Свердловская, Тюменская, Челябинская, , , , , </t>
  </si>
  <si>
    <t xml:space="preserve">МОТЕКО Артем Валерьевич </t>
  </si>
  <si>
    <t xml:space="preserve">ТАСПАНЧИК Джучи Мерген -Херелович </t>
  </si>
  <si>
    <t>УТЮМОВ Иван Дмитриевич</t>
  </si>
  <si>
    <t>Омская, Омск, СибГУФК, МО</t>
  </si>
  <si>
    <t>Свердловская, Екатеринбург, ПР</t>
  </si>
  <si>
    <t>св87 кг</t>
  </si>
  <si>
    <t>МОМОТЮК Григорий Анатольевич</t>
  </si>
  <si>
    <t>04.06.06, 1ю</t>
  </si>
  <si>
    <t>ПФО</t>
  </si>
  <si>
    <t>Саратовская, Энгельс, МО</t>
  </si>
  <si>
    <t>Гусев М.С.</t>
  </si>
  <si>
    <t>МИХАЙЛОВ Алексей Сергеевич</t>
  </si>
  <si>
    <t>31.07.04,  2ю</t>
  </si>
  <si>
    <t>р. Татарстан, Казань</t>
  </si>
  <si>
    <t>Гаязов Р.Г.</t>
  </si>
  <si>
    <t>ГАЙРБЕКОВ Адрохман Арбиевич</t>
  </si>
  <si>
    <t>15.06.06, 1ю</t>
  </si>
  <si>
    <t>Самарская, Самара</t>
  </si>
  <si>
    <t>Сулейманов Р.Ж. Родомакин Ю.М.</t>
  </si>
  <si>
    <t>ЖУКОВСКИЙ Егор Александрович</t>
  </si>
  <si>
    <t>19.03.06, 1ю</t>
  </si>
  <si>
    <t>Саратовская, Ртищево, МО</t>
  </si>
  <si>
    <t>Галушкин В.В.</t>
  </si>
  <si>
    <t>35 кг</t>
  </si>
  <si>
    <t>НИКОНОРОВ Тимур Сергеевич</t>
  </si>
  <si>
    <t>21.03.04, 1</t>
  </si>
  <si>
    <t>Никитин А.П.</t>
  </si>
  <si>
    <t>КОБЛОВ Иван Дмитриевич</t>
  </si>
  <si>
    <t>31.03.04, 1</t>
  </si>
  <si>
    <t>Нижегородская, Выкса</t>
  </si>
  <si>
    <t>Рогов Д.С.  Мухин Д.В.</t>
  </si>
  <si>
    <t>КИРЮХИН Илья Сергеевич</t>
  </si>
  <si>
    <t>19.11.04, 3ю</t>
  </si>
  <si>
    <t>Саратовская, Балаково, ВС</t>
  </si>
  <si>
    <t>Ачкасов С.Н.</t>
  </si>
  <si>
    <t>КЕТЕБАЕВ Мурат Максатович</t>
  </si>
  <si>
    <t>27.02.04, 1ю</t>
  </si>
  <si>
    <t>Оренбургская, Соль-Илецк</t>
  </si>
  <si>
    <t>Дмитриевская С.С.   Багаутдинов И.А.</t>
  </si>
  <si>
    <t>42 кг</t>
  </si>
  <si>
    <t>50 кг</t>
  </si>
  <si>
    <t>МАРЮШИН Тимофей Дмитриевич</t>
  </si>
  <si>
    <t>05.02.04, 2ю</t>
  </si>
  <si>
    <t>р. Татарстан, Зеленодольск</t>
  </si>
  <si>
    <t>Сапаров Т.К.</t>
  </si>
  <si>
    <t>ПОПОВ Сергей Александрович</t>
  </si>
  <si>
    <t>09.10.04, 1ю</t>
  </si>
  <si>
    <t>Садковский Е.А.</t>
  </si>
  <si>
    <t>АЛЕКБЕРОВ Заман Арастунович</t>
  </si>
  <si>
    <t>04.11.04, 1</t>
  </si>
  <si>
    <t>Оренбургская, Орск</t>
  </si>
  <si>
    <t>Вдовченко В.Н.  Абдрахимов И.В.</t>
  </si>
  <si>
    <t>САВИН Фёдор Сергеевич</t>
  </si>
  <si>
    <t>16.06.04, 1</t>
  </si>
  <si>
    <t>Пермский кр., Пермь</t>
  </si>
  <si>
    <t>Ушаков С.В.</t>
  </si>
  <si>
    <t>71 кг</t>
  </si>
  <si>
    <t>ИВАНОВ Илья Алексеевич</t>
  </si>
  <si>
    <t>24.03.04, 1ю</t>
  </si>
  <si>
    <t>Чувашская р., Цивильск</t>
  </si>
  <si>
    <t>Тимофеев В.В.</t>
  </si>
  <si>
    <t>ШЕВЧУК Тимофей Владимирович</t>
  </si>
  <si>
    <t>14.07.04, 1ю</t>
  </si>
  <si>
    <t>Самарская, Тольятти</t>
  </si>
  <si>
    <t>Колтун И.Н.</t>
  </si>
  <si>
    <t>ТАВАНКОВ Илья Сергеевич</t>
  </si>
  <si>
    <t>22.06.04, 1ю</t>
  </si>
  <si>
    <t>Нижегородская, Кстово</t>
  </si>
  <si>
    <t>Сурков С.Н.</t>
  </si>
  <si>
    <t>ПАЧГИН Никита Павлович</t>
  </si>
  <si>
    <t>14.09.04, 1</t>
  </si>
  <si>
    <t>Саратовская, Балашов , ФСОП "Россия"</t>
  </si>
  <si>
    <t>59 кг</t>
  </si>
  <si>
    <t>ВОРОНОВ Дмитрий Викторович</t>
  </si>
  <si>
    <t>02.05.04, 1</t>
  </si>
  <si>
    <t>Пензенская</t>
  </si>
  <si>
    <t>Сарафанов А.В.</t>
  </si>
  <si>
    <t>КОРНЕЕВ Александр Юрьевич</t>
  </si>
  <si>
    <t>22.10.04, 1ю</t>
  </si>
  <si>
    <t>Чикишев А.В.</t>
  </si>
  <si>
    <t>ШАЯХМЕТОВ Равиль Русланович</t>
  </si>
  <si>
    <t>23.05.04, 1</t>
  </si>
  <si>
    <t>р.Башкортостан, Стерлитамак</t>
  </si>
  <si>
    <t>Мутагаров Ф.Ф.</t>
  </si>
  <si>
    <t>ЛУКИЯНОВ Александр Викентьевич</t>
  </si>
  <si>
    <t>05.03.04, 1ю</t>
  </si>
  <si>
    <t>Чувашская р., Чебоксары</t>
  </si>
  <si>
    <t>Мальков В.Ф.</t>
  </si>
  <si>
    <t>38 кг</t>
  </si>
  <si>
    <t>46 кг</t>
  </si>
  <si>
    <t>54 кг</t>
  </si>
  <si>
    <t>св 71 кг</t>
  </si>
  <si>
    <t>СОЛУЯНОВ Тимур Витальевич</t>
  </si>
  <si>
    <t>13.03.05, 1ю</t>
  </si>
  <si>
    <t>Солуянов В.В.</t>
  </si>
  <si>
    <t>ДОСТОВАЛОВ Денис Юрьевич</t>
  </si>
  <si>
    <t>14.08.04, 2</t>
  </si>
  <si>
    <t>Пермский кр., Краснокамск</t>
  </si>
  <si>
    <t>Стаценко Д.К.</t>
  </si>
  <si>
    <t>ЛЕЖЕБОКОВ Андрей Алексеевич</t>
  </si>
  <si>
    <t>09.09.04, 1</t>
  </si>
  <si>
    <t>Нижегородская, Нижний Новгород</t>
  </si>
  <si>
    <t>Додонов А.И.  Мокеичев А.В.</t>
  </si>
  <si>
    <t>ГАЙРБЕКОВ Умар Арбиевич</t>
  </si>
  <si>
    <t>19.11.04, 1ю</t>
  </si>
  <si>
    <t>Сулейманов Р.Ж.  Родомакин Ю.М.</t>
  </si>
  <si>
    <t>ГУГЛЯ Олег Витальевич</t>
  </si>
  <si>
    <t>11.06.04, 1</t>
  </si>
  <si>
    <t>р.Башкортостан, Октябрьский</t>
  </si>
  <si>
    <t>Садыков А.Г.</t>
  </si>
  <si>
    <t>АРХИПЕНКО Никита Денисович</t>
  </si>
  <si>
    <t>08.03.04, 1</t>
  </si>
  <si>
    <t>Пермский кр., Березники</t>
  </si>
  <si>
    <t>Клинов Э.Н.</t>
  </si>
  <si>
    <t>ЖАЛИЛОВ Даниил Наилевич</t>
  </si>
  <si>
    <t>28.03.04, 3</t>
  </si>
  <si>
    <t>Лоповок С.Е.       Сурков С.Н.</t>
  </si>
  <si>
    <t>КОНДРАТЬЕВ ИГОРЬ Валерьевич</t>
  </si>
  <si>
    <t>16.04.04, 1ю</t>
  </si>
  <si>
    <t>Арсентьев Д.Р.</t>
  </si>
  <si>
    <t>КАРАХАНЯН Ашот Валерьевич</t>
  </si>
  <si>
    <t>03.02.04, 1ю</t>
  </si>
  <si>
    <t>Саратовская, Ивантеевка, МО</t>
  </si>
  <si>
    <t>Аржаткин В.В.</t>
  </si>
  <si>
    <t>ПРОКОФЬЕВ Владислав Александрович</t>
  </si>
  <si>
    <t>12.03.04, 2</t>
  </si>
  <si>
    <t>Зарипов А.А.</t>
  </si>
  <si>
    <t>БОГИН Дмитрий Юрьевич</t>
  </si>
  <si>
    <t>23.01.04, 1</t>
  </si>
  <si>
    <t>Богин Ю.А.</t>
  </si>
  <si>
    <t>АДАЛИМОВ Петр Андреевич</t>
  </si>
  <si>
    <t>14.01.04,1ю</t>
  </si>
  <si>
    <t>АЛЕКСЕЕВ Илья Львович</t>
  </si>
  <si>
    <t>15.06.04, 1ю</t>
  </si>
  <si>
    <t>Уливанов Л.К.</t>
  </si>
  <si>
    <t>КАРПОВ Михаил Сергеевич</t>
  </si>
  <si>
    <t>31.08.04, 1</t>
  </si>
  <si>
    <t>БЕЛОУСОВ Иван Викторович</t>
  </si>
  <si>
    <t xml:space="preserve">27.01.04, 1ю </t>
  </si>
  <si>
    <t>СИДОРОВ Андрей Сергеевич</t>
  </si>
  <si>
    <t>07.05.04, 2</t>
  </si>
  <si>
    <t>Мокеичев А.В. Додонов А.И.</t>
  </si>
  <si>
    <t>Глухов В.Н   Демин А.А.</t>
  </si>
  <si>
    <t>МАЛЬЦЕВ Кирилл Владимирович</t>
  </si>
  <si>
    <t>11.01.04, 3</t>
  </si>
  <si>
    <t>Саратовская, Саратов, ФСОП "Россия"</t>
  </si>
  <si>
    <t>ЩИПИНЦЫН Матвей Алексеевич</t>
  </si>
  <si>
    <t>10.12.04, 1</t>
  </si>
  <si>
    <t>Штейников Л.Г.</t>
  </si>
  <si>
    <t>ШКОЛЬНИКОВ Ярослав Александрович</t>
  </si>
  <si>
    <t>27.06.04, 1ю</t>
  </si>
  <si>
    <t>ХУРСИК Тимофей Евгеньевич</t>
  </si>
  <si>
    <t>04.03.05, 1ю</t>
  </si>
  <si>
    <t xml:space="preserve">  Демин А.А.             Глухов В.Н.         </t>
  </si>
  <si>
    <t>Леонтьев А.Н.       Мироненко  А.О.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</si>
</sst>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16"/>
      <name val="Arial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18"/>
      <name val="Arial"/>
      <family val="2"/>
      <charset val="204"/>
    </font>
    <font>
      <b/>
      <sz val="9"/>
      <name val="Arial Narrow"/>
      <family val="2"/>
      <charset val="204"/>
    </font>
    <font>
      <sz val="9"/>
      <color theme="0"/>
      <name val="Arial Narrow"/>
      <family val="2"/>
      <charset val="204"/>
    </font>
    <font>
      <sz val="8"/>
      <color theme="0"/>
      <name val="Arial Cyr"/>
      <charset val="204"/>
    </font>
    <font>
      <sz val="10"/>
      <color theme="0"/>
      <name val="Arial Cyr"/>
      <charset val="204"/>
    </font>
    <font>
      <b/>
      <sz val="14"/>
      <name val="Arial Narrow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284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Fill="1" applyBorder="1"/>
    <xf numFmtId="0" fontId="9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0" xfId="0" applyFont="1" applyFill="1" applyBorder="1" applyAlignment="1">
      <alignment horizontal="center" vertical="center" textRotation="90"/>
    </xf>
    <xf numFmtId="0" fontId="15" fillId="0" borderId="0" xfId="2"/>
    <xf numFmtId="0" fontId="15" fillId="0" borderId="0" xfId="2" applyAlignment="1"/>
    <xf numFmtId="0" fontId="15" fillId="0" borderId="8" xfId="2" applyBorder="1" applyAlignment="1"/>
    <xf numFmtId="0" fontId="15" fillId="0" borderId="8" xfId="2" applyBorder="1"/>
    <xf numFmtId="0" fontId="17" fillId="0" borderId="0" xfId="2" applyFont="1"/>
    <xf numFmtId="0" fontId="15" fillId="0" borderId="0" xfId="2" applyBorder="1"/>
    <xf numFmtId="0" fontId="15" fillId="0" borderId="0" xfId="2" applyAlignment="1">
      <alignment horizontal="left"/>
    </xf>
    <xf numFmtId="0" fontId="17" fillId="0" borderId="0" xfId="2" applyFont="1" applyBorder="1"/>
    <xf numFmtId="1" fontId="15" fillId="0" borderId="8" xfId="2" applyNumberFormat="1" applyBorder="1" applyAlignment="1">
      <alignment horizontal="center"/>
    </xf>
    <xf numFmtId="49" fontId="15" fillId="0" borderId="8" xfId="2" applyNumberFormat="1" applyBorder="1"/>
    <xf numFmtId="0" fontId="15" fillId="0" borderId="0" xfId="2" applyAlignment="1">
      <alignment horizontal="right"/>
    </xf>
    <xf numFmtId="1" fontId="15" fillId="0" borderId="8" xfId="2" applyNumberFormat="1" applyBorder="1"/>
    <xf numFmtId="0" fontId="15" fillId="0" borderId="9" xfId="2" applyBorder="1"/>
    <xf numFmtId="0" fontId="17" fillId="0" borderId="10" xfId="2" applyFont="1" applyBorder="1" applyAlignment="1">
      <alignment horizontal="center"/>
    </xf>
    <xf numFmtId="0" fontId="17" fillId="0" borderId="10" xfId="2" applyFont="1" applyBorder="1" applyAlignment="1">
      <alignment horizontal="left"/>
    </xf>
    <xf numFmtId="0" fontId="17" fillId="0" borderId="11" xfId="2" applyFont="1" applyBorder="1" applyAlignment="1">
      <alignment horizontal="left"/>
    </xf>
    <xf numFmtId="0" fontId="15" fillId="0" borderId="1" xfId="2" applyFont="1" applyBorder="1" applyAlignment="1">
      <alignment horizontal="center"/>
    </xf>
    <xf numFmtId="0" fontId="15" fillId="0" borderId="5" xfId="2" applyBorder="1"/>
    <xf numFmtId="0" fontId="15" fillId="0" borderId="12" xfId="2" applyFont="1" applyBorder="1"/>
    <xf numFmtId="0" fontId="15" fillId="0" borderId="13" xfId="2" applyFont="1" applyBorder="1"/>
    <xf numFmtId="0" fontId="15" fillId="0" borderId="5" xfId="2" applyFont="1" applyBorder="1"/>
    <xf numFmtId="0" fontId="15" fillId="0" borderId="1" xfId="2" applyFont="1" applyBorder="1"/>
    <xf numFmtId="0" fontId="17" fillId="0" borderId="0" xfId="2" applyFont="1" applyAlignment="1">
      <alignment horizontal="center"/>
    </xf>
    <xf numFmtId="0" fontId="15" fillId="0" borderId="8" xfId="2" applyNumberFormat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1" applyFont="1" applyBorder="1" applyAlignment="1" applyProtection="1"/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7" fillId="0" borderId="41" xfId="2" applyFont="1" applyBorder="1" applyAlignment="1">
      <alignment horizontal="center"/>
    </xf>
    <xf numFmtId="0" fontId="6" fillId="0" borderId="0" xfId="0" applyFont="1"/>
    <xf numFmtId="0" fontId="15" fillId="0" borderId="5" xfId="2" applyFont="1" applyBorder="1" applyAlignment="1">
      <alignment horizontal="center"/>
    </xf>
    <xf numFmtId="0" fontId="15" fillId="0" borderId="12" xfId="2" applyBorder="1"/>
    <xf numFmtId="0" fontId="15" fillId="0" borderId="13" xfId="2" applyBorder="1"/>
    <xf numFmtId="0" fontId="21" fillId="0" borderId="10" xfId="2" applyFont="1" applyBorder="1" applyAlignment="1">
      <alignment horizontal="center"/>
    </xf>
    <xf numFmtId="0" fontId="22" fillId="0" borderId="1" xfId="2" applyFont="1" applyBorder="1" applyAlignment="1">
      <alignment horizontal="center"/>
    </xf>
    <xf numFmtId="0" fontId="17" fillId="0" borderId="4" xfId="2" applyFont="1" applyBorder="1" applyAlignment="1"/>
    <xf numFmtId="0" fontId="17" fillId="0" borderId="23" xfId="2" applyFont="1" applyBorder="1" applyAlignment="1"/>
    <xf numFmtId="0" fontId="21" fillId="0" borderId="4" xfId="2" applyFont="1" applyBorder="1" applyAlignment="1"/>
    <xf numFmtId="0" fontId="1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21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9" fillId="0" borderId="31" xfId="0" applyFont="1" applyFill="1" applyBorder="1"/>
    <xf numFmtId="0" fontId="9" fillId="0" borderId="31" xfId="0" applyFont="1" applyFill="1" applyBorder="1" applyAlignment="1">
      <alignment horizontal="center" vertical="center"/>
    </xf>
    <xf numFmtId="0" fontId="9" fillId="0" borderId="31" xfId="0" applyNumberFormat="1" applyFont="1" applyFill="1" applyBorder="1"/>
    <xf numFmtId="0" fontId="1" fillId="0" borderId="4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0" fontId="10" fillId="2" borderId="30" xfId="0" applyFont="1" applyFill="1" applyBorder="1" applyAlignment="1">
      <alignment vertical="center" textRotation="90"/>
    </xf>
    <xf numFmtId="0" fontId="10" fillId="2" borderId="20" xfId="0" applyFont="1" applyFill="1" applyBorder="1" applyAlignment="1">
      <alignment vertical="center" textRotation="90"/>
    </xf>
    <xf numFmtId="0" fontId="1" fillId="0" borderId="1" xfId="0" applyFont="1" applyBorder="1" applyAlignment="1">
      <alignment vertical="center" wrapText="1"/>
    </xf>
    <xf numFmtId="0" fontId="13" fillId="0" borderId="21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3" fillId="0" borderId="15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" xfId="0" applyNumberFormat="1" applyFont="1" applyBorder="1" applyAlignment="1">
      <alignment vertical="center" wrapText="1"/>
    </xf>
    <xf numFmtId="0" fontId="11" fillId="0" borderId="15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3" borderId="44" xfId="0" applyNumberFormat="1" applyFont="1" applyFill="1" applyBorder="1" applyAlignment="1">
      <alignment horizontal="center" vertical="center" wrapText="1"/>
    </xf>
    <xf numFmtId="49" fontId="3" fillId="3" borderId="45" xfId="0" applyNumberFormat="1" applyFont="1" applyFill="1" applyBorder="1" applyAlignment="1">
      <alignment horizontal="center" vertical="center" wrapText="1"/>
    </xf>
    <xf numFmtId="49" fontId="3" fillId="0" borderId="45" xfId="0" applyNumberFormat="1" applyFont="1" applyFill="1" applyBorder="1" applyAlignment="1">
      <alignment horizontal="center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49" fontId="3" fillId="0" borderId="48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4" fillId="0" borderId="0" xfId="0" applyFont="1" applyFill="1"/>
    <xf numFmtId="0" fontId="1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3" fillId="0" borderId="52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20" fillId="4" borderId="3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vertical="center" wrapText="1"/>
    </xf>
    <xf numFmtId="0" fontId="20" fillId="4" borderId="10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textRotation="90"/>
    </xf>
    <xf numFmtId="0" fontId="10" fillId="2" borderId="53" xfId="0" applyFont="1" applyFill="1" applyBorder="1" applyAlignment="1">
      <alignment vertical="center" textRotation="90"/>
    </xf>
    <xf numFmtId="0" fontId="1" fillId="0" borderId="10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0" fontId="25" fillId="4" borderId="3" xfId="0" applyFont="1" applyFill="1" applyBorder="1" applyAlignment="1">
      <alignment vertical="center" wrapText="1"/>
    </xf>
    <xf numFmtId="0" fontId="25" fillId="4" borderId="1" xfId="0" applyFont="1" applyFill="1" applyBorder="1" applyAlignment="1">
      <alignment vertical="center" wrapText="1"/>
    </xf>
    <xf numFmtId="0" fontId="25" fillId="4" borderId="2" xfId="0" applyFont="1" applyFill="1" applyBorder="1" applyAlignment="1">
      <alignment vertical="center" wrapText="1"/>
    </xf>
    <xf numFmtId="0" fontId="25" fillId="4" borderId="10" xfId="0" applyFont="1" applyFill="1" applyBorder="1" applyAlignment="1">
      <alignment vertical="center" wrapText="1"/>
    </xf>
    <xf numFmtId="0" fontId="1" fillId="0" borderId="5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center" textRotation="90"/>
    </xf>
    <xf numFmtId="0" fontId="10" fillId="2" borderId="30" xfId="0" applyFont="1" applyFill="1" applyBorder="1" applyAlignment="1">
      <alignment horizontal="center" vertical="center" textRotation="90"/>
    </xf>
    <xf numFmtId="0" fontId="10" fillId="2" borderId="20" xfId="0" applyFont="1" applyFill="1" applyBorder="1" applyAlignment="1">
      <alignment horizontal="center" vertical="center" textRotation="90"/>
    </xf>
    <xf numFmtId="0" fontId="10" fillId="2" borderId="22" xfId="0" applyFont="1" applyFill="1" applyBorder="1" applyAlignment="1">
      <alignment horizontal="center" vertical="center" textRotation="90"/>
    </xf>
    <xf numFmtId="0" fontId="10" fillId="2" borderId="6" xfId="0" applyFont="1" applyFill="1" applyBorder="1" applyAlignment="1">
      <alignment horizontal="center" vertical="center" textRotation="90"/>
    </xf>
    <xf numFmtId="0" fontId="10" fillId="2" borderId="7" xfId="0" applyFont="1" applyFill="1" applyBorder="1" applyAlignment="1">
      <alignment horizontal="center" vertical="center" textRotation="90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textRotation="90"/>
    </xf>
    <xf numFmtId="0" fontId="14" fillId="2" borderId="30" xfId="0" applyFont="1" applyFill="1" applyBorder="1" applyAlignment="1">
      <alignment horizontal="center" vertical="center" textRotation="90"/>
    </xf>
    <xf numFmtId="0" fontId="14" fillId="2" borderId="20" xfId="0" applyFont="1" applyFill="1" applyBorder="1" applyAlignment="1">
      <alignment horizontal="center" vertical="center" textRotation="90"/>
    </xf>
    <xf numFmtId="49" fontId="19" fillId="0" borderId="3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3" fillId="0" borderId="17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1" fillId="0" borderId="35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 wrapText="1"/>
    </xf>
    <xf numFmtId="0" fontId="3" fillId="0" borderId="0" xfId="1" applyFont="1" applyBorder="1" applyAlignment="1" applyProtection="1">
      <alignment horizontal="left"/>
    </xf>
    <xf numFmtId="0" fontId="13" fillId="0" borderId="49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15" fillId="0" borderId="5" xfId="2" applyFont="1" applyBorder="1" applyAlignment="1">
      <alignment horizontal="left"/>
    </xf>
    <xf numFmtId="0" fontId="15" fillId="0" borderId="12" xfId="2" applyFont="1" applyBorder="1" applyAlignment="1">
      <alignment horizontal="left"/>
    </xf>
    <xf numFmtId="0" fontId="15" fillId="0" borderId="13" xfId="2" applyFont="1" applyBorder="1" applyAlignment="1">
      <alignment horizontal="left"/>
    </xf>
    <xf numFmtId="0" fontId="17" fillId="0" borderId="4" xfId="2" applyFont="1" applyBorder="1" applyAlignment="1">
      <alignment horizontal="center"/>
    </xf>
    <xf numFmtId="0" fontId="17" fillId="0" borderId="42" xfId="2" applyFont="1" applyBorder="1" applyAlignment="1">
      <alignment horizontal="center"/>
    </xf>
    <xf numFmtId="0" fontId="17" fillId="0" borderId="23" xfId="2" applyFont="1" applyBorder="1" applyAlignment="1">
      <alignment horizontal="center"/>
    </xf>
    <xf numFmtId="0" fontId="15" fillId="0" borderId="5" xfId="2" applyFont="1" applyBorder="1" applyAlignment="1">
      <alignment horizontal="center"/>
    </xf>
    <xf numFmtId="0" fontId="15" fillId="0" borderId="12" xfId="2" applyFont="1" applyBorder="1" applyAlignment="1">
      <alignment horizontal="center"/>
    </xf>
    <xf numFmtId="0" fontId="15" fillId="0" borderId="13" xfId="2" applyFont="1" applyBorder="1" applyAlignment="1">
      <alignment horizontal="center"/>
    </xf>
    <xf numFmtId="0" fontId="15" fillId="0" borderId="0" xfId="2" applyAlignment="1">
      <alignment horizontal="center"/>
    </xf>
    <xf numFmtId="0" fontId="17" fillId="0" borderId="41" xfId="2" applyFont="1" applyBorder="1" applyAlignment="1">
      <alignment horizontal="center"/>
    </xf>
    <xf numFmtId="0" fontId="17" fillId="0" borderId="8" xfId="2" applyFont="1" applyBorder="1" applyAlignment="1">
      <alignment horizontal="center"/>
    </xf>
    <xf numFmtId="0" fontId="17" fillId="0" borderId="11" xfId="2" applyFont="1" applyBorder="1" applyAlignment="1"/>
    <xf numFmtId="0" fontId="15" fillId="0" borderId="8" xfId="2" applyBorder="1" applyAlignment="1">
      <alignment horizontal="center"/>
    </xf>
    <xf numFmtId="0" fontId="16" fillId="0" borderId="0" xfId="2" applyFont="1" applyAlignment="1"/>
    <xf numFmtId="0" fontId="15" fillId="0" borderId="8" xfId="2" applyBorder="1" applyAlignment="1">
      <alignment horizontal="center" wrapText="1"/>
    </xf>
    <xf numFmtId="0" fontId="15" fillId="0" borderId="8" xfId="2" applyBorder="1" applyAlignment="1">
      <alignment horizontal="center" vertical="top" wrapText="1"/>
    </xf>
    <xf numFmtId="0" fontId="13" fillId="0" borderId="27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19050</xdr:rowOff>
    </xdr:from>
    <xdr:to>
      <xdr:col>7</xdr:col>
      <xdr:colOff>1104900</xdr:colOff>
      <xdr:row>1</xdr:row>
      <xdr:rowOff>209550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62675" y="19050"/>
          <a:ext cx="485775" cy="457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1645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87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87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00-01&#1102;&#108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0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0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75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8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.раб."/>
      <sheetName val="Инструкция"/>
      <sheetName val="реквизиты"/>
      <sheetName val="регистрация"/>
    </sheetNames>
    <sheetDataSet>
      <sheetData sheetId="0"/>
      <sheetData sheetId="1"/>
      <sheetData sheetId="2">
        <row r="2">
          <cell r="A2" t="str">
            <v>Первенство Приволжского федерального округа по самбо среди юношей и девушек (13-14 лет) ( 2004-05гг.р.)</v>
          </cell>
        </row>
        <row r="3">
          <cell r="A3" t="str">
            <v>12-15 апреля 2018 год.        г.Кстово</v>
          </cell>
        </row>
        <row r="6">
          <cell r="G6" t="str">
            <v>С.А.Малов</v>
          </cell>
        </row>
        <row r="7">
          <cell r="G7" t="str">
            <v>/Чебоксары/</v>
          </cell>
        </row>
        <row r="8">
          <cell r="G8" t="str">
            <v>В.И.Рожков</v>
          </cell>
        </row>
        <row r="9">
          <cell r="G9" t="str">
            <v>/Саратов/</v>
          </cell>
        </row>
      </sheetData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B7">
            <v>1</v>
          </cell>
          <cell r="C7" t="str">
            <v>ОСИПЮК Тарас Михайлович</v>
          </cell>
          <cell r="D7" t="str">
            <v>08.01.00, кмс</v>
          </cell>
          <cell r="E7" t="str">
            <v>М</v>
          </cell>
          <cell r="F7" t="str">
            <v>Москва, ГБОУ ЦСиО "Самбо-70" Москомспорта</v>
          </cell>
          <cell r="H7" t="str">
            <v>Павлов Д.А. Гусаров А.А.</v>
          </cell>
          <cell r="J7">
            <v>1</v>
          </cell>
          <cell r="K7" t="str">
            <v>кмс</v>
          </cell>
          <cell r="Y7" t="str">
            <v>Калининградская</v>
          </cell>
          <cell r="AA7" t="str">
            <v xml:space="preserve"> </v>
          </cell>
          <cell r="AH7">
            <v>28</v>
          </cell>
        </row>
        <row r="8">
          <cell r="B8">
            <v>2</v>
          </cell>
          <cell r="C8" t="str">
            <v>НОВИКОВ Вячеслав Игоревич</v>
          </cell>
          <cell r="D8" t="str">
            <v>13.06.00, кмс</v>
          </cell>
          <cell r="E8" t="str">
            <v>ПФО</v>
          </cell>
          <cell r="F8" t="str">
            <v>Самарская, Самара</v>
          </cell>
          <cell r="H8" t="str">
            <v>Киргизов В.В. Глухов Т.В.</v>
          </cell>
          <cell r="J8">
            <v>1</v>
          </cell>
          <cell r="K8" t="str">
            <v>кмс</v>
          </cell>
          <cell r="Y8" t="str">
            <v>КБР</v>
          </cell>
          <cell r="AA8" t="str">
            <v xml:space="preserve"> </v>
          </cell>
        </row>
        <row r="9">
          <cell r="B9">
            <v>3</v>
          </cell>
          <cell r="C9" t="str">
            <v>ЕЛИСТРАТОВ Алексей Владимирович</v>
          </cell>
          <cell r="D9" t="str">
            <v>15.06.00, 1р</v>
          </cell>
          <cell r="E9" t="str">
            <v>ЮФО</v>
          </cell>
          <cell r="F9" t="str">
            <v>Ростовская,                  Ростов-на-Дону,МО</v>
          </cell>
          <cell r="H9" t="str">
            <v xml:space="preserve">Широбоков А.М. </v>
          </cell>
          <cell r="J9">
            <v>1</v>
          </cell>
          <cell r="K9" t="str">
            <v>1р</v>
          </cell>
          <cell r="Y9" t="str">
            <v>Кемеровская</v>
          </cell>
          <cell r="AA9" t="str">
            <v xml:space="preserve"> </v>
          </cell>
        </row>
        <row r="10">
          <cell r="B10">
            <v>4</v>
          </cell>
          <cell r="C10" t="str">
            <v>ЦУРОВ Магомед Рашидович</v>
          </cell>
          <cell r="D10" t="str">
            <v>13.02.01, 1р</v>
          </cell>
          <cell r="E10" t="str">
            <v>СКФО</v>
          </cell>
          <cell r="F10" t="str">
            <v>р. Ингушетия</v>
          </cell>
          <cell r="H10" t="str">
            <v>Мальсагов М.А.</v>
          </cell>
          <cell r="J10">
            <v>1</v>
          </cell>
          <cell r="K10" t="str">
            <v>1р</v>
          </cell>
          <cell r="Y10" t="str">
            <v>Краснодарский</v>
          </cell>
          <cell r="AA10" t="str">
            <v xml:space="preserve"> </v>
          </cell>
        </row>
        <row r="11">
          <cell r="B11">
            <v>5</v>
          </cell>
          <cell r="C11" t="str">
            <v>КЛЕСОВ Артур Андреевич</v>
          </cell>
          <cell r="D11" t="str">
            <v>06.06.00, кмс</v>
          </cell>
          <cell r="E11" t="str">
            <v>СЗФО</v>
          </cell>
          <cell r="F11" t="str">
            <v>Калининградская,"Динамо"</v>
          </cell>
          <cell r="H11" t="str">
            <v>Ярмолюк Н.С.       Ярмолюк В.С.</v>
          </cell>
          <cell r="J11">
            <v>1</v>
          </cell>
          <cell r="K11" t="str">
            <v>кмс</v>
          </cell>
          <cell r="Y11" t="str">
            <v>Москва</v>
          </cell>
          <cell r="AA11" t="str">
            <v xml:space="preserve"> </v>
          </cell>
        </row>
        <row r="12">
          <cell r="B12">
            <v>6</v>
          </cell>
          <cell r="C12" t="str">
            <v>ХАРЧЕНКО Сергей Романович</v>
          </cell>
          <cell r="D12" t="str">
            <v>30.04.00, кмс</v>
          </cell>
          <cell r="E12" t="str">
            <v>СФО</v>
          </cell>
          <cell r="F12" t="str">
            <v>Новосибирская, Новосибирск, МО</v>
          </cell>
          <cell r="H12" t="str">
            <v>Мордвинов А.И.</v>
          </cell>
          <cell r="J12">
            <v>1</v>
          </cell>
          <cell r="K12" t="str">
            <v>кмс</v>
          </cell>
          <cell r="Y12" t="str">
            <v>Нижегородская</v>
          </cell>
          <cell r="AA12" t="str">
            <v xml:space="preserve"> </v>
          </cell>
        </row>
        <row r="13">
          <cell r="B13">
            <v>7</v>
          </cell>
          <cell r="C13" t="str">
            <v>АКНАЗАРОВ Динислам Джамшедович</v>
          </cell>
          <cell r="D13" t="str">
            <v>24.08.01, 1р</v>
          </cell>
          <cell r="E13" t="str">
            <v>УФО</v>
          </cell>
          <cell r="F13" t="str">
            <v>Свердловская, Екатеринбург</v>
          </cell>
          <cell r="H13" t="str">
            <v xml:space="preserve">Макуха А.Н.        Плотников А.В. </v>
          </cell>
          <cell r="J13">
            <v>1</v>
          </cell>
          <cell r="K13" t="str">
            <v>1р</v>
          </cell>
          <cell r="Y13" t="str">
            <v>Новосибирская</v>
          </cell>
          <cell r="AA13" t="str">
            <v xml:space="preserve"> </v>
          </cell>
        </row>
        <row r="14">
          <cell r="B14">
            <v>8</v>
          </cell>
          <cell r="C14" t="str">
            <v>НАБИЕВ Манаф Абдулманафович</v>
          </cell>
          <cell r="D14" t="str">
            <v>09.01.00, кмс</v>
          </cell>
          <cell r="E14" t="str">
            <v>С-П</v>
          </cell>
          <cell r="F14" t="str">
            <v>С-Петербург, КШВСМ-МО</v>
          </cell>
          <cell r="H14" t="str">
            <v>Свирида Е.Ф.</v>
          </cell>
          <cell r="J14">
            <v>1</v>
          </cell>
          <cell r="K14" t="str">
            <v>кмс</v>
          </cell>
          <cell r="Y14" t="str">
            <v>Приморский край</v>
          </cell>
          <cell r="AA14">
            <v>1</v>
          </cell>
        </row>
        <row r="15">
          <cell r="B15">
            <v>9</v>
          </cell>
          <cell r="C15" t="str">
            <v>ЗУЛАЕВ Асхаб Абуевич</v>
          </cell>
          <cell r="D15" t="str">
            <v>13.08.00, кмс</v>
          </cell>
          <cell r="E15" t="str">
            <v>СКФО</v>
          </cell>
          <cell r="F15" t="str">
            <v>Чеченская р.</v>
          </cell>
          <cell r="H15" t="str">
            <v>Кагерманов Р.Б.       Успаев Б.А.</v>
          </cell>
          <cell r="J15">
            <v>1</v>
          </cell>
          <cell r="K15" t="str">
            <v>кмс</v>
          </cell>
          <cell r="Y15" t="str">
            <v>р. Адыгея</v>
          </cell>
          <cell r="AA15" t="str">
            <v xml:space="preserve"> </v>
          </cell>
        </row>
        <row r="16">
          <cell r="B16">
            <v>10</v>
          </cell>
          <cell r="C16" t="str">
            <v>МОСКОВСКИХ Егор Андреевич</v>
          </cell>
          <cell r="D16" t="str">
            <v>19.06.00, кмс</v>
          </cell>
          <cell r="E16" t="str">
            <v>УФО</v>
          </cell>
          <cell r="F16" t="str">
            <v>Свердловская, Екатеринбург</v>
          </cell>
          <cell r="H16" t="str">
            <v xml:space="preserve">Макуха А.Н.        Плотников А.В. </v>
          </cell>
          <cell r="J16">
            <v>1</v>
          </cell>
          <cell r="K16" t="str">
            <v>кмс</v>
          </cell>
          <cell r="Y16" t="str">
            <v>р. Ингушетия</v>
          </cell>
          <cell r="AA16" t="str">
            <v xml:space="preserve"> </v>
          </cell>
        </row>
        <row r="17">
          <cell r="B17">
            <v>11</v>
          </cell>
          <cell r="C17" t="str">
            <v>УДЖУХУ Юнус Юрьевич</v>
          </cell>
          <cell r="D17" t="str">
            <v>20.02.00, кмс</v>
          </cell>
          <cell r="E17" t="str">
            <v>ЮФО</v>
          </cell>
          <cell r="F17" t="str">
            <v>р. Адыгея</v>
          </cell>
          <cell r="H17" t="str">
            <v>Хакуринов Д. Дзыбов Х.М.</v>
          </cell>
          <cell r="J17">
            <v>1</v>
          </cell>
          <cell r="K17" t="str">
            <v>кмс</v>
          </cell>
        </row>
        <row r="18">
          <cell r="B18">
            <v>12</v>
          </cell>
          <cell r="C18" t="str">
            <v>ТУАЕВ Борис Георгиевич</v>
          </cell>
          <cell r="D18" t="str">
            <v>11.10.00, кмс</v>
          </cell>
          <cell r="E18" t="str">
            <v>СКФО</v>
          </cell>
          <cell r="F18" t="str">
            <v>РСО-Алания</v>
          </cell>
          <cell r="H18" t="str">
            <v>Гасиев П. Кочиев Т.</v>
          </cell>
          <cell r="J18">
            <v>1</v>
          </cell>
          <cell r="K18" t="str">
            <v>кмс</v>
          </cell>
        </row>
        <row r="19">
          <cell r="B19">
            <v>13</v>
          </cell>
          <cell r="C19" t="str">
            <v>ЧЕЛЫШЕВ Илья Александрович</v>
          </cell>
          <cell r="D19" t="str">
            <v>30.09.00, 1р</v>
          </cell>
          <cell r="E19" t="str">
            <v>ПФО</v>
          </cell>
          <cell r="F19" t="str">
            <v>Нижегородская, Дзержинск</v>
          </cell>
          <cell r="H19" t="str">
            <v>Береснев С.Н.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ЕГОРОВ Даниил Андреевич</v>
          </cell>
          <cell r="D20" t="str">
            <v>24.06.01, кмс</v>
          </cell>
          <cell r="E20" t="str">
            <v>М</v>
          </cell>
          <cell r="F20" t="str">
            <v>Москва, ГБОУ ЦСиО "Самбо-70" Москомспорта</v>
          </cell>
          <cell r="H20" t="str">
            <v>Карвванов Р.С.        Гуренко А.А.</v>
          </cell>
          <cell r="J20">
            <v>1</v>
          </cell>
          <cell r="K20" t="str">
            <v>кмс</v>
          </cell>
        </row>
        <row r="21">
          <cell r="B21">
            <v>15</v>
          </cell>
          <cell r="C21" t="str">
            <v>ДОРОЩЕНКОВ Илья Владимирович</v>
          </cell>
          <cell r="D21" t="str">
            <v>23.08.00, кмс</v>
          </cell>
          <cell r="E21" t="str">
            <v>М</v>
          </cell>
          <cell r="F21" t="str">
            <v>Москва, ГБОУ ЦСиО "Самбо-70" Москомспорта</v>
          </cell>
          <cell r="H21" t="str">
            <v>Савкин А.В.        Соломатин А.В.</v>
          </cell>
          <cell r="J21">
            <v>1</v>
          </cell>
          <cell r="K21" t="str">
            <v>кмс</v>
          </cell>
        </row>
        <row r="22">
          <cell r="B22">
            <v>16</v>
          </cell>
          <cell r="C22" t="str">
            <v>БАБАЕВ Рауль Аюбович</v>
          </cell>
          <cell r="D22" t="str">
            <v>16.01.01, кмс</v>
          </cell>
          <cell r="E22" t="str">
            <v>ЦФО</v>
          </cell>
          <cell r="F22" t="str">
            <v>Рязанская</v>
          </cell>
          <cell r="H22" t="str">
            <v>Казимов Т.С.</v>
          </cell>
          <cell r="J22">
            <v>1</v>
          </cell>
          <cell r="K22" t="str">
            <v>кмс</v>
          </cell>
        </row>
        <row r="23">
          <cell r="B23">
            <v>17</v>
          </cell>
          <cell r="C23" t="str">
            <v>ШЕВАЛДЫКИН Рафэль Викторович</v>
          </cell>
          <cell r="D23" t="str">
            <v>08.10.02, 2р</v>
          </cell>
          <cell r="E23" t="str">
            <v>ЮФО</v>
          </cell>
          <cell r="F23" t="str">
            <v>Ростовская,                  Ростов-на-Дону,МО</v>
          </cell>
          <cell r="H23" t="str">
            <v>Белоус В.А.</v>
          </cell>
          <cell r="J23">
            <v>1</v>
          </cell>
          <cell r="K23" t="str">
            <v>2р</v>
          </cell>
        </row>
        <row r="24">
          <cell r="B24">
            <v>18</v>
          </cell>
          <cell r="C24" t="str">
            <v>БОРИСОВ Даниил Владимирович</v>
          </cell>
          <cell r="D24" t="str">
            <v>25.05.00, 1р</v>
          </cell>
          <cell r="E24" t="str">
            <v>ПФО</v>
          </cell>
          <cell r="F24" t="str">
            <v>Ульяновская, Димитровград</v>
          </cell>
          <cell r="H24" t="str">
            <v>Чебаков Р.В.</v>
          </cell>
          <cell r="J24">
            <v>1</v>
          </cell>
          <cell r="K24" t="str">
            <v>1р</v>
          </cell>
        </row>
        <row r="25">
          <cell r="B25">
            <v>19</v>
          </cell>
          <cell r="C25" t="str">
            <v>КАЛАШНИКОВ Илья Юрьевич</v>
          </cell>
          <cell r="D25" t="str">
            <v>06.04.00, 1р</v>
          </cell>
          <cell r="E25" t="str">
            <v>СФО</v>
          </cell>
          <cell r="F25" t="str">
            <v>Кемеровская, Новокузнецк, МО</v>
          </cell>
          <cell r="H25" t="str">
            <v>Абрамов В.М.</v>
          </cell>
          <cell r="J25">
            <v>1</v>
          </cell>
          <cell r="K25" t="str">
            <v>1р</v>
          </cell>
        </row>
        <row r="26">
          <cell r="B26">
            <v>20</v>
          </cell>
          <cell r="C26" t="str">
            <v>СПИЦИН Кирилл Олегович</v>
          </cell>
          <cell r="D26" t="str">
            <v>06.04.01, 2р</v>
          </cell>
          <cell r="E26" t="str">
            <v>ДВФО</v>
          </cell>
          <cell r="F26" t="str">
            <v>Приморский край, Дальнереченск</v>
          </cell>
          <cell r="H26" t="str">
            <v>Бондаренко П.Г.</v>
          </cell>
          <cell r="J26">
            <v>1</v>
          </cell>
          <cell r="K26" t="str">
            <v>2р</v>
          </cell>
        </row>
        <row r="27">
          <cell r="B27">
            <v>21</v>
          </cell>
          <cell r="C27" t="str">
            <v>АЛЕКПЕРОВ Аслан Замирович</v>
          </cell>
          <cell r="D27" t="str">
            <v>08.03.00, кмс</v>
          </cell>
          <cell r="E27" t="str">
            <v>СКФО</v>
          </cell>
          <cell r="F27" t="str">
            <v>КБР, "Динамо"</v>
          </cell>
          <cell r="H27" t="str">
            <v>Ким Р.К. Шереужев А.</v>
          </cell>
          <cell r="J27">
            <v>1</v>
          </cell>
          <cell r="K27" t="str">
            <v>кмс</v>
          </cell>
        </row>
        <row r="28">
          <cell r="B28">
            <v>22</v>
          </cell>
          <cell r="C28" t="str">
            <v>МАГОМЕДОВ Шамиль Рамазанович</v>
          </cell>
          <cell r="D28" t="str">
            <v>01.08.02, кмс</v>
          </cell>
          <cell r="E28" t="str">
            <v>М</v>
          </cell>
          <cell r="F28" t="str">
            <v>Москва, ГБОУ ЦСиО "Самбо-70" Москомспорта</v>
          </cell>
          <cell r="H28" t="str">
            <v>Богомолов В.А.   Мартынов И.В.</v>
          </cell>
          <cell r="J28">
            <v>1</v>
          </cell>
          <cell r="K28" t="str">
            <v>кмс</v>
          </cell>
        </row>
        <row r="29">
          <cell r="B29">
            <v>23</v>
          </cell>
          <cell r="C29" t="str">
            <v>ЗИГАНШИН Эмиль Фаридович</v>
          </cell>
          <cell r="D29" t="str">
            <v>18.03.00, 1р</v>
          </cell>
          <cell r="E29" t="str">
            <v>ПФО</v>
          </cell>
          <cell r="F29" t="str">
            <v>р.Татарстан, Казань</v>
          </cell>
          <cell r="H29" t="str">
            <v>Зарипов А.А.</v>
          </cell>
          <cell r="J29">
            <v>1</v>
          </cell>
          <cell r="K29" t="str">
            <v>1р</v>
          </cell>
        </row>
        <row r="30">
          <cell r="B30">
            <v>24</v>
          </cell>
          <cell r="C30" t="str">
            <v>ФИРСОВ Илья Алексеевич</v>
          </cell>
          <cell r="D30" t="str">
            <v>02.08.00, 1р</v>
          </cell>
          <cell r="E30" t="str">
            <v>ЮФО</v>
          </cell>
          <cell r="F30" t="str">
            <v>Краснодарский, Анапа</v>
          </cell>
          <cell r="H30" t="str">
            <v>Дурноян М.И.</v>
          </cell>
          <cell r="J30">
            <v>1</v>
          </cell>
          <cell r="K30" t="str">
            <v>1р</v>
          </cell>
        </row>
        <row r="31">
          <cell r="B31">
            <v>25</v>
          </cell>
          <cell r="C31" t="str">
            <v>МУСИЕВ Мурад Амурович</v>
          </cell>
          <cell r="D31" t="str">
            <v>27.01.00, кмс</v>
          </cell>
          <cell r="E31" t="str">
            <v>УФО</v>
          </cell>
          <cell r="F31" t="str">
            <v>ХМАО-Югра, Нижневартовск</v>
          </cell>
          <cell r="H31" t="str">
            <v>Воробьев В.В.</v>
          </cell>
          <cell r="J31">
            <v>1</v>
          </cell>
          <cell r="K31" t="str">
            <v>кмс</v>
          </cell>
        </row>
        <row r="32">
          <cell r="B32">
            <v>26</v>
          </cell>
          <cell r="C32" t="str">
            <v>САЙДУЛХАНОВ Магомед-Эми Жалаудинович</v>
          </cell>
          <cell r="D32" t="str">
            <v>21.03.01, кмс</v>
          </cell>
          <cell r="E32" t="str">
            <v>СКФО</v>
          </cell>
          <cell r="F32" t="str">
            <v>Чеченская р.</v>
          </cell>
          <cell r="H32" t="str">
            <v>Кагерманов Р.Б.       Успаев Б.А.</v>
          </cell>
          <cell r="J32">
            <v>1</v>
          </cell>
          <cell r="K32" t="str">
            <v>кмс</v>
          </cell>
        </row>
        <row r="33">
          <cell r="B33">
            <v>27</v>
          </cell>
          <cell r="C33" t="str">
            <v>ПОДГОРНЫЙ Артем Андреевич</v>
          </cell>
          <cell r="D33" t="str">
            <v>27.01.00, кмс</v>
          </cell>
          <cell r="E33" t="str">
            <v>С-П</v>
          </cell>
          <cell r="F33" t="str">
            <v>С-Петербург, КШВСМ-МО</v>
          </cell>
          <cell r="H33" t="str">
            <v>Микайлов М.М.    Савельев А.В.</v>
          </cell>
          <cell r="J33">
            <v>1</v>
          </cell>
          <cell r="K33" t="str">
            <v>кмс</v>
          </cell>
        </row>
        <row r="34">
          <cell r="B34">
            <v>28</v>
          </cell>
          <cell r="C34" t="str">
            <v>ЕГОРОВ Денис Андреевич</v>
          </cell>
          <cell r="D34" t="str">
            <v>24.06.01, кмс</v>
          </cell>
          <cell r="E34" t="str">
            <v>М</v>
          </cell>
          <cell r="F34" t="str">
            <v>Москва, ГБОУ ЦСиО "Самбо-70" Москомспорта</v>
          </cell>
          <cell r="H34" t="str">
            <v>Чернушевич О.В.    Гуренков А.А.</v>
          </cell>
          <cell r="J34">
            <v>1</v>
          </cell>
          <cell r="K34" t="str">
            <v>кмс</v>
          </cell>
        </row>
        <row r="35">
          <cell r="J35">
            <v>1</v>
          </cell>
          <cell r="K35">
            <v>0</v>
          </cell>
        </row>
        <row r="36">
          <cell r="J36">
            <v>1</v>
          </cell>
          <cell r="K36">
            <v>0</v>
          </cell>
        </row>
        <row r="37">
          <cell r="J37">
            <v>1</v>
          </cell>
          <cell r="K37">
            <v>0</v>
          </cell>
        </row>
        <row r="38">
          <cell r="J38">
            <v>1</v>
          </cell>
          <cell r="K38">
            <v>0</v>
          </cell>
        </row>
        <row r="39">
          <cell r="J39">
            <v>1</v>
          </cell>
          <cell r="K39">
            <v>0</v>
          </cell>
        </row>
        <row r="40">
          <cell r="J40">
            <v>1</v>
          </cell>
          <cell r="K40">
            <v>0</v>
          </cell>
        </row>
        <row r="41">
          <cell r="J41">
            <v>1</v>
          </cell>
          <cell r="K41">
            <v>0</v>
          </cell>
        </row>
        <row r="42">
          <cell r="J42">
            <v>1</v>
          </cell>
          <cell r="K42">
            <v>0</v>
          </cell>
        </row>
        <row r="43">
          <cell r="J43">
            <v>1</v>
          </cell>
          <cell r="K43">
            <v>0</v>
          </cell>
        </row>
        <row r="44">
          <cell r="J44">
            <v>1</v>
          </cell>
          <cell r="K44">
            <v>0</v>
          </cell>
        </row>
        <row r="45">
          <cell r="J45">
            <v>1</v>
          </cell>
          <cell r="K45">
            <v>0</v>
          </cell>
        </row>
        <row r="46">
          <cell r="J46">
            <v>1</v>
          </cell>
          <cell r="K46">
            <v>0</v>
          </cell>
        </row>
        <row r="47">
          <cell r="J47">
            <v>1</v>
          </cell>
          <cell r="K47">
            <v>0</v>
          </cell>
        </row>
        <row r="48">
          <cell r="J48">
            <v>1</v>
          </cell>
          <cell r="K48">
            <v>0</v>
          </cell>
        </row>
        <row r="49">
          <cell r="J49">
            <v>1</v>
          </cell>
          <cell r="K49">
            <v>0</v>
          </cell>
        </row>
        <row r="50">
          <cell r="J50">
            <v>1</v>
          </cell>
          <cell r="K50">
            <v>0</v>
          </cell>
        </row>
        <row r="51">
          <cell r="J51">
            <v>1</v>
          </cell>
          <cell r="K51">
            <v>0</v>
          </cell>
        </row>
        <row r="52">
          <cell r="J52">
            <v>1</v>
          </cell>
          <cell r="K52">
            <v>0</v>
          </cell>
        </row>
        <row r="53">
          <cell r="J53">
            <v>1</v>
          </cell>
          <cell r="K53">
            <v>0</v>
          </cell>
        </row>
        <row r="54">
          <cell r="J54">
            <v>1</v>
          </cell>
          <cell r="K54">
            <v>0</v>
          </cell>
        </row>
        <row r="55">
          <cell r="J55">
            <v>1</v>
          </cell>
          <cell r="K55">
            <v>0</v>
          </cell>
        </row>
        <row r="56">
          <cell r="J56">
            <v>1</v>
          </cell>
          <cell r="K56">
            <v>0</v>
          </cell>
        </row>
        <row r="57">
          <cell r="J57">
            <v>1</v>
          </cell>
          <cell r="K57">
            <v>0</v>
          </cell>
        </row>
        <row r="58">
          <cell r="J58">
            <v>1</v>
          </cell>
          <cell r="K58">
            <v>0</v>
          </cell>
        </row>
        <row r="59">
          <cell r="J59">
            <v>1</v>
          </cell>
          <cell r="K59">
            <v>0</v>
          </cell>
        </row>
        <row r="60">
          <cell r="J60">
            <v>1</v>
          </cell>
          <cell r="K60">
            <v>0</v>
          </cell>
        </row>
        <row r="61">
          <cell r="J61">
            <v>1</v>
          </cell>
          <cell r="K61">
            <v>0</v>
          </cell>
        </row>
        <row r="62">
          <cell r="J62">
            <v>1</v>
          </cell>
          <cell r="K62">
            <v>0</v>
          </cell>
        </row>
        <row r="63">
          <cell r="J63">
            <v>1</v>
          </cell>
          <cell r="K63">
            <v>0</v>
          </cell>
        </row>
        <row r="64">
          <cell r="J64">
            <v>1</v>
          </cell>
          <cell r="K64">
            <v>0</v>
          </cell>
        </row>
        <row r="65">
          <cell r="J65">
            <v>1</v>
          </cell>
          <cell r="K65">
            <v>0</v>
          </cell>
        </row>
        <row r="66">
          <cell r="J66">
            <v>1</v>
          </cell>
          <cell r="K66">
            <v>0</v>
          </cell>
        </row>
        <row r="67">
          <cell r="J67">
            <v>1</v>
          </cell>
          <cell r="K67">
            <v>0</v>
          </cell>
        </row>
        <row r="68">
          <cell r="J68">
            <v>1</v>
          </cell>
          <cell r="K68">
            <v>0</v>
          </cell>
        </row>
        <row r="69">
          <cell r="J69">
            <v>1</v>
          </cell>
          <cell r="K69">
            <v>0</v>
          </cell>
        </row>
        <row r="70">
          <cell r="J70">
            <v>1</v>
          </cell>
          <cell r="K70">
            <v>0</v>
          </cell>
        </row>
      </sheetData>
      <sheetData sheetId="1"/>
      <sheetData sheetId="2"/>
      <sheetData sheetId="3"/>
      <sheetData sheetId="4">
        <row r="6">
          <cell r="C6" t="str">
            <v>ОСИПЮК Тарас Михайлович</v>
          </cell>
          <cell r="D6" t="str">
            <v>08.01.00, кмс</v>
          </cell>
          <cell r="E6" t="str">
            <v>М</v>
          </cell>
          <cell r="F6" t="str">
            <v>Москва, ГБОУ ЦСиО "Самбо-70" Москомспорта</v>
          </cell>
          <cell r="G6">
            <v>0</v>
          </cell>
          <cell r="H6" t="str">
            <v>Павлов Д.А. Гусаров А.А.</v>
          </cell>
        </row>
        <row r="7">
          <cell r="C7" t="str">
            <v>ЕГОРОВ Даниил Андреевич</v>
          </cell>
          <cell r="D7" t="str">
            <v>24.06.01, кмс</v>
          </cell>
          <cell r="E7" t="str">
            <v>М</v>
          </cell>
          <cell r="F7" t="str">
            <v>Москва, ГБОУ ЦСиО "Самбо-70" Москомспорта</v>
          </cell>
          <cell r="G7">
            <v>0</v>
          </cell>
          <cell r="H7" t="str">
            <v>Карвванов Р.С.        Гуренко А.А.</v>
          </cell>
        </row>
        <row r="8">
          <cell r="C8" t="str">
            <v>КАЛАШНИКОВ Илья Юрьевич</v>
          </cell>
          <cell r="D8" t="str">
            <v>06.04.00, 1р</v>
          </cell>
          <cell r="E8" t="str">
            <v>СФО</v>
          </cell>
          <cell r="F8" t="str">
            <v>Кемеровская, Новокузнецк, МО</v>
          </cell>
          <cell r="G8">
            <v>0</v>
          </cell>
          <cell r="H8" t="str">
            <v>Абрамов В.М.</v>
          </cell>
        </row>
        <row r="9">
          <cell r="C9" t="str">
            <v>ЕГОРОВ Денис Андреевич</v>
          </cell>
          <cell r="D9" t="str">
            <v>24.06.01, кмс</v>
          </cell>
          <cell r="E9" t="str">
            <v>М</v>
          </cell>
          <cell r="F9" t="str">
            <v>Москва, ГБОУ ЦСиО "Самбо-70" Москомспорта</v>
          </cell>
          <cell r="G9">
            <v>0</v>
          </cell>
          <cell r="H9" t="str">
            <v>Чернушевич О.В.    Гуренков А.А.</v>
          </cell>
        </row>
        <row r="10">
          <cell r="C10" t="str">
            <v>ПОДГОРНЫЙ Артем Андреевич</v>
          </cell>
          <cell r="D10" t="str">
            <v>27.01.00, кмс</v>
          </cell>
          <cell r="E10" t="str">
            <v>С-П</v>
          </cell>
          <cell r="F10" t="str">
            <v>С-Петербург, КШВСМ-МО</v>
          </cell>
          <cell r="G10">
            <v>0</v>
          </cell>
          <cell r="H10" t="str">
            <v>Микайлов М.М.    Савельев А.В.</v>
          </cell>
        </row>
        <row r="11">
          <cell r="C11" t="str">
            <v>НАБИЕВ Манаф Абдулманафович</v>
          </cell>
          <cell r="D11" t="str">
            <v>09.01.00, кмс</v>
          </cell>
          <cell r="E11" t="str">
            <v>С-П</v>
          </cell>
          <cell r="F11" t="str">
            <v>С-Петербург, КШВСМ-МО</v>
          </cell>
          <cell r="G11">
            <v>0</v>
          </cell>
          <cell r="H11" t="str">
            <v>Свирида Е.Ф.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B7">
            <v>1</v>
          </cell>
          <cell r="C7" t="str">
            <v>ВАСИЛЬЕВ Максим Михайлович</v>
          </cell>
          <cell r="D7" t="str">
            <v>21.07.01, кмс</v>
          </cell>
          <cell r="E7" t="str">
            <v>ЮФО</v>
          </cell>
          <cell r="F7" t="str">
            <v>Краснодарский, Краснодар</v>
          </cell>
          <cell r="H7" t="str">
            <v>Фотенко В.П.</v>
          </cell>
          <cell r="J7">
            <v>1</v>
          </cell>
          <cell r="K7" t="str">
            <v>кмс</v>
          </cell>
          <cell r="Y7" t="str">
            <v>Алтайский край</v>
          </cell>
          <cell r="AH7">
            <v>30</v>
          </cell>
        </row>
        <row r="8">
          <cell r="B8">
            <v>2</v>
          </cell>
          <cell r="C8" t="str">
            <v>ТОРГАШОВ Даниил Анатольевич</v>
          </cell>
          <cell r="D8" t="str">
            <v>08.04.01, 1р</v>
          </cell>
          <cell r="E8" t="str">
            <v>ПФО</v>
          </cell>
          <cell r="F8" t="str">
            <v>Нижегородская, Выкса</v>
          </cell>
          <cell r="H8" t="str">
            <v>Рогов Д.С. Гордеев М.С.</v>
          </cell>
          <cell r="J8">
            <v>1</v>
          </cell>
          <cell r="K8" t="str">
            <v>1р</v>
          </cell>
          <cell r="Y8" t="str">
            <v>Амурская</v>
          </cell>
        </row>
        <row r="9">
          <cell r="B9">
            <v>3</v>
          </cell>
          <cell r="C9" t="str">
            <v>СИЗЫХ Илья АЛЕКСЕЕВИЧ</v>
          </cell>
          <cell r="D9" t="str">
            <v>26.04.01, 1р</v>
          </cell>
          <cell r="E9" t="str">
            <v>ЦФО</v>
          </cell>
          <cell r="F9" t="str">
            <v>Брянская, Брянск</v>
          </cell>
          <cell r="H9" t="str">
            <v>Печерских В.Н.</v>
          </cell>
          <cell r="J9">
            <v>1</v>
          </cell>
          <cell r="K9" t="str">
            <v>1р</v>
          </cell>
          <cell r="Y9" t="str">
            <v>Брянская</v>
          </cell>
        </row>
        <row r="10">
          <cell r="B10">
            <v>4</v>
          </cell>
          <cell r="C10" t="str">
            <v>ПУТИЛИН Даниил Андреевич</v>
          </cell>
          <cell r="D10" t="str">
            <v>04.03.01, 1р</v>
          </cell>
          <cell r="E10" t="str">
            <v>СКФО</v>
          </cell>
          <cell r="F10" t="str">
            <v>Ставропольский край, Ставрополь,Д</v>
          </cell>
          <cell r="H10" t="str">
            <v>Кузнецов А.В.</v>
          </cell>
          <cell r="J10">
            <v>1</v>
          </cell>
          <cell r="K10" t="str">
            <v>1р</v>
          </cell>
          <cell r="Y10" t="str">
            <v>Воронежская</v>
          </cell>
        </row>
        <row r="11">
          <cell r="B11">
            <v>5</v>
          </cell>
          <cell r="C11" t="str">
            <v>ЛОМАКИН Сергей Юрьевич</v>
          </cell>
          <cell r="D11" t="str">
            <v>05.03.00, кмс</v>
          </cell>
          <cell r="E11" t="str">
            <v>ПФО</v>
          </cell>
          <cell r="F11" t="str">
            <v>Оренбурская, Орск</v>
          </cell>
          <cell r="H11" t="str">
            <v>Задворнова Е.П. Задворнов В.С.</v>
          </cell>
          <cell r="J11">
            <v>1</v>
          </cell>
          <cell r="K11" t="str">
            <v>кмс</v>
          </cell>
          <cell r="Y11" t="str">
            <v>КБР</v>
          </cell>
        </row>
        <row r="12">
          <cell r="B12">
            <v>6</v>
          </cell>
          <cell r="C12" t="str">
            <v>БЕЛЯЕВ Борис Алексеевич</v>
          </cell>
          <cell r="D12" t="str">
            <v>25.01.00, кмс</v>
          </cell>
          <cell r="E12" t="str">
            <v>С-П</v>
          </cell>
          <cell r="F12" t="str">
            <v>С-Петербург, КШВСМ-МО</v>
          </cell>
          <cell r="H12" t="str">
            <v>Савельев А.В.</v>
          </cell>
          <cell r="J12">
            <v>1</v>
          </cell>
          <cell r="K12" t="str">
            <v>кмс</v>
          </cell>
          <cell r="Y12" t="str">
            <v>Костромская</v>
          </cell>
        </row>
        <row r="13">
          <cell r="B13">
            <v>7</v>
          </cell>
          <cell r="C13" t="str">
            <v>ШАНХОРОВ Байр Басангович</v>
          </cell>
          <cell r="D13" t="str">
            <v>12.04.00, кмс</v>
          </cell>
          <cell r="E13" t="str">
            <v>ЮФО</v>
          </cell>
          <cell r="F13" t="str">
            <v>р. Калмыкия, Элиста</v>
          </cell>
          <cell r="H13" t="str">
            <v>Орусов П.Н.</v>
          </cell>
          <cell r="J13">
            <v>1</v>
          </cell>
          <cell r="K13" t="str">
            <v>кмс</v>
          </cell>
          <cell r="Y13" t="str">
            <v>Краснодарский</v>
          </cell>
        </row>
        <row r="14">
          <cell r="B14">
            <v>8</v>
          </cell>
          <cell r="C14" t="str">
            <v>СЛИНЬКО Данил Алексеевич</v>
          </cell>
          <cell r="D14" t="str">
            <v>31.12.00, кмс</v>
          </cell>
          <cell r="E14" t="str">
            <v>УФО</v>
          </cell>
          <cell r="F14" t="str">
            <v>Курганская, Курган</v>
          </cell>
          <cell r="H14" t="str">
            <v>Распопов А.Н.</v>
          </cell>
          <cell r="J14">
            <v>1</v>
          </cell>
          <cell r="K14" t="str">
            <v>кмс</v>
          </cell>
          <cell r="Y14" t="str">
            <v>Курганская</v>
          </cell>
        </row>
        <row r="15">
          <cell r="B15">
            <v>9</v>
          </cell>
          <cell r="C15" t="str">
            <v>МУРЗАЕВ Никита Сергеевич</v>
          </cell>
          <cell r="D15" t="str">
            <v>12.03.01, кмс</v>
          </cell>
          <cell r="E15" t="str">
            <v>ПФО</v>
          </cell>
          <cell r="F15" t="str">
            <v>Пензенская, МО</v>
          </cell>
          <cell r="H15" t="str">
            <v>Гритчин В.В.</v>
          </cell>
          <cell r="J15">
            <v>1</v>
          </cell>
          <cell r="K15" t="str">
            <v>кмс</v>
          </cell>
          <cell r="Y15" t="str">
            <v>Москва</v>
          </cell>
        </row>
        <row r="16">
          <cell r="B16">
            <v>10</v>
          </cell>
          <cell r="C16" t="str">
            <v>ЧОРНЫЙ  Владислав Андреевич</v>
          </cell>
          <cell r="D16" t="str">
            <v>15.03.00, 1р</v>
          </cell>
          <cell r="E16" t="str">
            <v>УФО</v>
          </cell>
          <cell r="F16" t="str">
            <v>ХМАО-Югра, Лангепас</v>
          </cell>
          <cell r="H16" t="str">
            <v>Саргсян А.Г. Ефимов А.А.</v>
          </cell>
          <cell r="J16">
            <v>1</v>
          </cell>
          <cell r="K16" t="str">
            <v>1р</v>
          </cell>
          <cell r="Y16" t="str">
            <v>Нижегородская</v>
          </cell>
        </row>
        <row r="17">
          <cell r="B17">
            <v>11</v>
          </cell>
          <cell r="C17" t="str">
            <v>КРУГЛИКОВ Сергей Алексеевич</v>
          </cell>
          <cell r="D17" t="str">
            <v>26.03.00, кмс</v>
          </cell>
          <cell r="E17" t="str">
            <v>ДВФО</v>
          </cell>
          <cell r="F17" t="str">
            <v>Амурская, Благовещенск</v>
          </cell>
          <cell r="H17" t="str">
            <v>Лунёв П.Д.</v>
          </cell>
          <cell r="J17">
            <v>1</v>
          </cell>
          <cell r="K17" t="str">
            <v>кмс</v>
          </cell>
        </row>
        <row r="18">
          <cell r="B18">
            <v>12</v>
          </cell>
          <cell r="C18" t="str">
            <v>ПРОШКИН Георгий Владимирович</v>
          </cell>
          <cell r="D18" t="str">
            <v>02.07.00, кмс</v>
          </cell>
          <cell r="E18" t="str">
            <v>М</v>
          </cell>
          <cell r="F18" t="str">
            <v>Москва, ГБОУ ЦСиО "Самбо-70" Москомспорта</v>
          </cell>
          <cell r="H18" t="str">
            <v>Богомолов В.А.   Мартынов И.В.</v>
          </cell>
          <cell r="J18">
            <v>1</v>
          </cell>
          <cell r="K18" t="str">
            <v>кмс</v>
          </cell>
        </row>
        <row r="19">
          <cell r="B19">
            <v>13</v>
          </cell>
          <cell r="C19" t="str">
            <v>ТУГАНОВ Адам Олегович</v>
          </cell>
          <cell r="D19" t="str">
            <v>26.04.00, кмс</v>
          </cell>
          <cell r="E19" t="str">
            <v>СКФО</v>
          </cell>
          <cell r="F19" t="str">
            <v>КБР, "Динамо"</v>
          </cell>
          <cell r="H19" t="str">
            <v>Саральпов О.Б.        Боготов М.</v>
          </cell>
          <cell r="J19">
            <v>1</v>
          </cell>
          <cell r="K19" t="str">
            <v>кмс</v>
          </cell>
        </row>
        <row r="20">
          <cell r="B20">
            <v>14</v>
          </cell>
          <cell r="C20" t="str">
            <v>НИКОНЕНКО Глеб Сергеевич</v>
          </cell>
          <cell r="D20" t="str">
            <v>06.10.01, 1р</v>
          </cell>
          <cell r="E20" t="str">
            <v>ЦФО</v>
          </cell>
          <cell r="F20" t="str">
            <v>Тульская, Тула</v>
          </cell>
          <cell r="H20" t="str">
            <v>Копейкин П.С.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ВЕНИКОВ Сергей Артемович</v>
          </cell>
          <cell r="D21" t="str">
            <v>28.08.00, 3р</v>
          </cell>
          <cell r="E21" t="str">
            <v>ЮФО</v>
          </cell>
          <cell r="F21" t="str">
            <v>Краснодарский, Сочи</v>
          </cell>
          <cell r="H21" t="str">
            <v>Демура А.В.</v>
          </cell>
          <cell r="J21">
            <v>1</v>
          </cell>
          <cell r="K21" t="str">
            <v>3р</v>
          </cell>
        </row>
        <row r="22">
          <cell r="B22">
            <v>16</v>
          </cell>
          <cell r="C22" t="str">
            <v>АГАПУШКИН Вячеслав Вячеславов</v>
          </cell>
          <cell r="D22" t="str">
            <v>04.04.01, кмс</v>
          </cell>
          <cell r="E22" t="str">
            <v>СФО</v>
          </cell>
          <cell r="F22" t="str">
            <v>Алтайский край, Бийск, МО</v>
          </cell>
          <cell r="H22" t="str">
            <v>Димитриенко И.В. Евтушенко Д.Ю.</v>
          </cell>
          <cell r="J22">
            <v>1</v>
          </cell>
          <cell r="K22" t="str">
            <v>кмс</v>
          </cell>
        </row>
        <row r="23">
          <cell r="B23">
            <v>17</v>
          </cell>
          <cell r="C23" t="str">
            <v>БАГДАСАРЯН Владислав Алексеевич</v>
          </cell>
          <cell r="D23" t="str">
            <v>01.02.01, 1р</v>
          </cell>
          <cell r="E23" t="str">
            <v>СКФО</v>
          </cell>
          <cell r="F23" t="str">
            <v>Ставропольский край, Изобильный, МО</v>
          </cell>
          <cell r="H23" t="str">
            <v>Соколенко А.Г.       Папшуов С.М.</v>
          </cell>
          <cell r="J23">
            <v>1</v>
          </cell>
          <cell r="K23" t="str">
            <v>1р</v>
          </cell>
        </row>
        <row r="24">
          <cell r="B24">
            <v>18</v>
          </cell>
          <cell r="C24" t="str">
            <v>МИНЬКИН Владислав Александрович</v>
          </cell>
          <cell r="D24" t="str">
            <v>20.07.00, кмс</v>
          </cell>
          <cell r="E24" t="str">
            <v>ЦФО</v>
          </cell>
          <cell r="F24" t="str">
            <v>Воронежская, Острогожск</v>
          </cell>
          <cell r="H24" t="str">
            <v>Усов Ю.В.</v>
          </cell>
          <cell r="J24">
            <v>1</v>
          </cell>
          <cell r="K24" t="str">
            <v>кмс</v>
          </cell>
        </row>
        <row r="25">
          <cell r="B25">
            <v>19</v>
          </cell>
          <cell r="C25" t="str">
            <v>БАБЛИЯН Арутюн Ашотович</v>
          </cell>
          <cell r="D25" t="str">
            <v>27.03.00, кмс</v>
          </cell>
          <cell r="E25" t="str">
            <v>ЮФО</v>
          </cell>
          <cell r="F25" t="str">
            <v>Краснодарский, Краснодар</v>
          </cell>
          <cell r="H25" t="str">
            <v>Хованский С.А. Алябьев В.Е.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ВЛАСОВ Дмитрий Сергеевич</v>
          </cell>
          <cell r="D26" t="str">
            <v>24.11.00, кмс</v>
          </cell>
          <cell r="E26" t="str">
            <v>ПФО</v>
          </cell>
          <cell r="F26" t="str">
            <v>Пермский, Полазна, МО</v>
          </cell>
          <cell r="H26" t="str">
            <v>Власов А.П.</v>
          </cell>
          <cell r="J26">
            <v>1</v>
          </cell>
          <cell r="K26" t="str">
            <v>кмс</v>
          </cell>
        </row>
        <row r="27">
          <cell r="B27">
            <v>21</v>
          </cell>
          <cell r="C27" t="str">
            <v>МНОЯН Владимир Марленович</v>
          </cell>
          <cell r="D27" t="str">
            <v>30.11.00, кмс</v>
          </cell>
          <cell r="E27" t="str">
            <v>ЮФО</v>
          </cell>
          <cell r="F27" t="str">
            <v>Краснодарский, Армавир</v>
          </cell>
          <cell r="H27" t="str">
            <v>Мгдсян Е.З. Бородин В.Г.</v>
          </cell>
          <cell r="J27">
            <v>1</v>
          </cell>
          <cell r="K27" t="str">
            <v>кмс</v>
          </cell>
        </row>
        <row r="28">
          <cell r="B28">
            <v>22</v>
          </cell>
          <cell r="C28" t="str">
            <v>ГАРАНИН Герман Бадырович</v>
          </cell>
          <cell r="D28" t="str">
            <v>02.02.00, кмс</v>
          </cell>
          <cell r="E28" t="str">
            <v>ПФО</v>
          </cell>
          <cell r="F28" t="str">
            <v>Самарская, Самара</v>
          </cell>
          <cell r="H28" t="str">
            <v>Ермолаев А.Н.</v>
          </cell>
          <cell r="J28">
            <v>1</v>
          </cell>
          <cell r="K28" t="str">
            <v>кмс</v>
          </cell>
        </row>
        <row r="29">
          <cell r="B29">
            <v>23</v>
          </cell>
          <cell r="C29" t="str">
            <v>ДАНЬКОВСКИЙ Роман Викторович</v>
          </cell>
          <cell r="D29" t="str">
            <v>14.10.00, кмс</v>
          </cell>
          <cell r="E29" t="str">
            <v>ДВФО</v>
          </cell>
          <cell r="F29" t="str">
            <v>Амурская, Белогорск</v>
          </cell>
          <cell r="H29" t="str">
            <v>Стариков В.И.</v>
          </cell>
          <cell r="J29">
            <v>1</v>
          </cell>
          <cell r="K29" t="str">
            <v>кмс</v>
          </cell>
        </row>
        <row r="30">
          <cell r="B30">
            <v>24</v>
          </cell>
          <cell r="C30" t="str">
            <v xml:space="preserve">ЦУРА Егор Вячеславович </v>
          </cell>
          <cell r="D30" t="str">
            <v>05.07.01, кмс</v>
          </cell>
          <cell r="E30" t="str">
            <v>СФО</v>
          </cell>
          <cell r="F30" t="str">
            <v>Новосибирская, Новосибирск, МО</v>
          </cell>
          <cell r="H30" t="str">
            <v>Мордвинов А.И.</v>
          </cell>
          <cell r="J30">
            <v>1</v>
          </cell>
          <cell r="K30" t="str">
            <v>кмс</v>
          </cell>
        </row>
        <row r="31">
          <cell r="B31">
            <v>25</v>
          </cell>
          <cell r="C31" t="str">
            <v>ЗАХАРОВ Вячеслав Игоревич</v>
          </cell>
          <cell r="D31" t="str">
            <v>23.03.00, кмс</v>
          </cell>
          <cell r="E31" t="str">
            <v>С-П</v>
          </cell>
          <cell r="F31" t="str">
            <v>С-Петербург, КШВСМ-МО</v>
          </cell>
          <cell r="H31" t="str">
            <v>Микайлов М.М.    Савельев А.В.</v>
          </cell>
          <cell r="J31">
            <v>1</v>
          </cell>
          <cell r="K31" t="str">
            <v>кмс</v>
          </cell>
        </row>
        <row r="32">
          <cell r="B32">
            <v>26</v>
          </cell>
          <cell r="C32" t="str">
            <v>ГУДИН Илья Александрович</v>
          </cell>
          <cell r="D32" t="str">
            <v>04.07.00, кмс</v>
          </cell>
          <cell r="E32" t="str">
            <v>М</v>
          </cell>
          <cell r="F32" t="str">
            <v>Москва, ГБОУ ЦСиО "Самбо-70" Москомспорта</v>
          </cell>
          <cell r="H32" t="str">
            <v>Сейтаблиев А.В.      Юхарев С.С.</v>
          </cell>
          <cell r="J32">
            <v>1</v>
          </cell>
          <cell r="K32" t="str">
            <v>кмс</v>
          </cell>
        </row>
        <row r="33">
          <cell r="B33">
            <v>27</v>
          </cell>
          <cell r="C33" t="str">
            <v>ШИТИКОВ Владимир Денисович</v>
          </cell>
          <cell r="D33" t="str">
            <v>07.06.01, кмс</v>
          </cell>
          <cell r="E33" t="str">
            <v>УФО</v>
          </cell>
          <cell r="F33" t="str">
            <v>Тюменская, Тюмень</v>
          </cell>
          <cell r="H33" t="str">
            <v>Ефимов С.А. Соснин А.Б.</v>
          </cell>
          <cell r="J33">
            <v>1</v>
          </cell>
          <cell r="K33" t="str">
            <v>кмс</v>
          </cell>
        </row>
        <row r="34">
          <cell r="B34">
            <v>28</v>
          </cell>
          <cell r="C34" t="str">
            <v>АБДУРАХМАНОВ Ахмед Мурадович</v>
          </cell>
          <cell r="D34" t="str">
            <v>04.08.00, кмс</v>
          </cell>
          <cell r="E34" t="str">
            <v>СКФО</v>
          </cell>
          <cell r="F34" t="str">
            <v>р. Дагестан</v>
          </cell>
          <cell r="H34" t="str">
            <v>Джанбеков Т.А.</v>
          </cell>
          <cell r="J34">
            <v>1</v>
          </cell>
          <cell r="K34" t="str">
            <v>кмс</v>
          </cell>
        </row>
        <row r="35">
          <cell r="B35">
            <v>29</v>
          </cell>
          <cell r="C35" t="str">
            <v>МОЗОХИН Максим Владимирович</v>
          </cell>
          <cell r="D35" t="str">
            <v>14.05.00, 1р</v>
          </cell>
          <cell r="E35" t="str">
            <v>ЦФО</v>
          </cell>
          <cell r="F35" t="str">
            <v>Костромская, Кострома, "Динамо"</v>
          </cell>
          <cell r="H35" t="str">
            <v>Восканян С.Д.</v>
          </cell>
          <cell r="J35">
            <v>1</v>
          </cell>
          <cell r="K35" t="str">
            <v>1р</v>
          </cell>
        </row>
        <row r="36">
          <cell r="B36">
            <v>30</v>
          </cell>
          <cell r="C36" t="str">
            <v>БОРОДИН Андрей Владимирович</v>
          </cell>
          <cell r="D36" t="str">
            <v>15.09.00, кмс</v>
          </cell>
          <cell r="E36" t="str">
            <v>ЮФО</v>
          </cell>
          <cell r="F36" t="str">
            <v>Краснодарский, Армавир</v>
          </cell>
          <cell r="H36" t="str">
            <v>Бородин В.Г. Мгдсян Е.З.</v>
          </cell>
          <cell r="J36">
            <v>1</v>
          </cell>
          <cell r="K36" t="str">
            <v>кмс</v>
          </cell>
        </row>
        <row r="37">
          <cell r="J37">
            <v>1</v>
          </cell>
          <cell r="K37">
            <v>0</v>
          </cell>
        </row>
        <row r="38">
          <cell r="J38">
            <v>1</v>
          </cell>
          <cell r="K38">
            <v>0</v>
          </cell>
        </row>
        <row r="39">
          <cell r="J39">
            <v>1</v>
          </cell>
          <cell r="K39">
            <v>0</v>
          </cell>
        </row>
        <row r="40">
          <cell r="J40">
            <v>1</v>
          </cell>
          <cell r="K40">
            <v>0</v>
          </cell>
        </row>
        <row r="41">
          <cell r="J41">
            <v>1</v>
          </cell>
          <cell r="K41">
            <v>0</v>
          </cell>
        </row>
        <row r="42">
          <cell r="J42">
            <v>1</v>
          </cell>
          <cell r="K42">
            <v>0</v>
          </cell>
        </row>
        <row r="43">
          <cell r="J43">
            <v>1</v>
          </cell>
          <cell r="K43">
            <v>0</v>
          </cell>
        </row>
        <row r="44">
          <cell r="J44">
            <v>1</v>
          </cell>
          <cell r="K44">
            <v>0</v>
          </cell>
        </row>
        <row r="45">
          <cell r="J45">
            <v>1</v>
          </cell>
          <cell r="K45">
            <v>0</v>
          </cell>
        </row>
        <row r="46">
          <cell r="J46">
            <v>1</v>
          </cell>
          <cell r="K46">
            <v>0</v>
          </cell>
        </row>
        <row r="47">
          <cell r="J47">
            <v>1</v>
          </cell>
          <cell r="K47">
            <v>0</v>
          </cell>
        </row>
        <row r="48">
          <cell r="J48">
            <v>1</v>
          </cell>
          <cell r="K48">
            <v>0</v>
          </cell>
        </row>
        <row r="49">
          <cell r="J49">
            <v>1</v>
          </cell>
          <cell r="K49">
            <v>0</v>
          </cell>
        </row>
        <row r="50">
          <cell r="J50">
            <v>1</v>
          </cell>
          <cell r="K50">
            <v>0</v>
          </cell>
        </row>
        <row r="51">
          <cell r="J51">
            <v>1</v>
          </cell>
          <cell r="K51">
            <v>0</v>
          </cell>
        </row>
        <row r="52">
          <cell r="J52">
            <v>1</v>
          </cell>
          <cell r="K52">
            <v>0</v>
          </cell>
        </row>
        <row r="53">
          <cell r="J53">
            <v>1</v>
          </cell>
          <cell r="K53">
            <v>0</v>
          </cell>
        </row>
        <row r="54">
          <cell r="J54">
            <v>1</v>
          </cell>
          <cell r="K54">
            <v>0</v>
          </cell>
        </row>
        <row r="55">
          <cell r="J55">
            <v>1</v>
          </cell>
          <cell r="K55">
            <v>0</v>
          </cell>
        </row>
        <row r="56">
          <cell r="J56">
            <v>1</v>
          </cell>
          <cell r="K56">
            <v>0</v>
          </cell>
        </row>
        <row r="57">
          <cell r="J57">
            <v>1</v>
          </cell>
          <cell r="K57">
            <v>0</v>
          </cell>
        </row>
        <row r="58">
          <cell r="J58">
            <v>1</v>
          </cell>
          <cell r="K58">
            <v>0</v>
          </cell>
        </row>
        <row r="59">
          <cell r="J59">
            <v>1</v>
          </cell>
          <cell r="K59">
            <v>0</v>
          </cell>
        </row>
        <row r="60">
          <cell r="J60">
            <v>1</v>
          </cell>
          <cell r="K60">
            <v>0</v>
          </cell>
        </row>
        <row r="61">
          <cell r="J61">
            <v>1</v>
          </cell>
          <cell r="K61">
            <v>0</v>
          </cell>
        </row>
        <row r="62">
          <cell r="J62">
            <v>1</v>
          </cell>
          <cell r="K62">
            <v>0</v>
          </cell>
        </row>
        <row r="63">
          <cell r="J63">
            <v>1</v>
          </cell>
          <cell r="K63">
            <v>0</v>
          </cell>
        </row>
        <row r="64">
          <cell r="J64">
            <v>1</v>
          </cell>
          <cell r="K64">
            <v>0</v>
          </cell>
        </row>
        <row r="65">
          <cell r="J65">
            <v>1</v>
          </cell>
          <cell r="K65">
            <v>0</v>
          </cell>
        </row>
        <row r="66">
          <cell r="J66">
            <v>1</v>
          </cell>
          <cell r="K66">
            <v>0</v>
          </cell>
        </row>
        <row r="67">
          <cell r="J67">
            <v>1</v>
          </cell>
          <cell r="K67">
            <v>0</v>
          </cell>
        </row>
        <row r="68">
          <cell r="J68">
            <v>1</v>
          </cell>
          <cell r="K68">
            <v>0</v>
          </cell>
        </row>
        <row r="69">
          <cell r="J69">
            <v>1</v>
          </cell>
          <cell r="K69">
            <v>0</v>
          </cell>
        </row>
        <row r="70">
          <cell r="J70">
            <v>1</v>
          </cell>
          <cell r="K70">
            <v>0</v>
          </cell>
        </row>
      </sheetData>
      <sheetData sheetId="1"/>
      <sheetData sheetId="2"/>
      <sheetData sheetId="3"/>
      <sheetData sheetId="4">
        <row r="6">
          <cell r="C6" t="str">
            <v>ГУДИН Илья Александрович</v>
          </cell>
          <cell r="D6" t="str">
            <v>04.07.00, кмс</v>
          </cell>
          <cell r="E6" t="str">
            <v>М</v>
          </cell>
          <cell r="F6" t="str">
            <v>Москва, ГБОУ ЦСиО "Самбо-70" Москомспорта</v>
          </cell>
          <cell r="G6">
            <v>0</v>
          </cell>
          <cell r="H6" t="str">
            <v>Сейтаблиев А.В.      Юхарев С.С.</v>
          </cell>
        </row>
        <row r="7">
          <cell r="C7" t="str">
            <v>ПРОШКИН Георгий Владимирович</v>
          </cell>
          <cell r="D7" t="str">
            <v>02.07.00, кмс</v>
          </cell>
          <cell r="E7" t="str">
            <v>М</v>
          </cell>
          <cell r="F7" t="str">
            <v>Москва, ГБОУ ЦСиО "Самбо-70" Москомспорта</v>
          </cell>
          <cell r="G7">
            <v>0</v>
          </cell>
          <cell r="H7" t="str">
            <v>Богомолов В.А.   Мартынов И.В.</v>
          </cell>
        </row>
        <row r="8">
          <cell r="C8" t="str">
            <v>НИКОНЕНКО Глеб Сергеевич</v>
          </cell>
          <cell r="D8" t="str">
            <v>06.10.01, 1р</v>
          </cell>
          <cell r="E8" t="str">
            <v>ЦФО</v>
          </cell>
          <cell r="F8" t="str">
            <v>Тульская, Тула</v>
          </cell>
          <cell r="G8">
            <v>0</v>
          </cell>
          <cell r="H8" t="str">
            <v>Копейкин П.С.</v>
          </cell>
        </row>
        <row r="9">
          <cell r="C9" t="str">
            <v>ДАНЬКОВСКИЙ Роман Викторович</v>
          </cell>
          <cell r="D9" t="str">
            <v>14.10.00, кмс</v>
          </cell>
          <cell r="E9" t="str">
            <v>ДВФО</v>
          </cell>
          <cell r="F9" t="str">
            <v>Амурская, Белогорск</v>
          </cell>
          <cell r="G9">
            <v>0</v>
          </cell>
          <cell r="H9" t="str">
            <v>Стариков В.И.</v>
          </cell>
        </row>
        <row r="10">
          <cell r="C10" t="str">
            <v>ЛОМАКИН Сергей Юрьевич</v>
          </cell>
          <cell r="D10" t="str">
            <v>05.03.00, кмс</v>
          </cell>
          <cell r="E10" t="str">
            <v>ПФО</v>
          </cell>
          <cell r="F10" t="str">
            <v>Оренбурская, Орск</v>
          </cell>
          <cell r="G10">
            <v>0</v>
          </cell>
          <cell r="H10" t="str">
            <v>Задворнова Е.П. Задворнов В.С.</v>
          </cell>
        </row>
        <row r="11">
          <cell r="C11" t="str">
            <v>БАБЛИЯН Арутюн Ашотович</v>
          </cell>
          <cell r="D11" t="str">
            <v>27.03.00, кмс</v>
          </cell>
          <cell r="E11" t="str">
            <v>ЮФО</v>
          </cell>
          <cell r="F11" t="str">
            <v>Краснодарский, Краснодар</v>
          </cell>
          <cell r="G11">
            <v>0</v>
          </cell>
          <cell r="H11" t="str">
            <v>Хованский С.А. Алябьев В.Е.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.раб."/>
      <sheetName val="Инструкция"/>
      <sheetName val="реквизиты"/>
      <sheetName val="регистрация"/>
    </sheetNames>
    <sheetDataSet>
      <sheetData sheetId="0"/>
      <sheetData sheetId="1">
        <row r="6">
          <cell r="G6" t="str">
            <v>Алтайский</v>
          </cell>
        </row>
      </sheetData>
      <sheetData sheetId="2">
        <row r="2">
          <cell r="A2" t="str">
            <v>Первенство Сибирского федерального округа по самбо среди юношей 2000-01г.р.</v>
          </cell>
        </row>
        <row r="3">
          <cell r="A3" t="str">
            <v>21-24 декабря 2017г.                                              г.Красноярск</v>
          </cell>
        </row>
        <row r="6">
          <cell r="A6" t="str">
            <v>Гл. судья, судья ВК</v>
          </cell>
          <cell r="G6" t="str">
            <v>С.Ю. Аткунов</v>
          </cell>
        </row>
        <row r="7">
          <cell r="G7" t="str">
            <v>/г.Горно-Алтайск/</v>
          </cell>
        </row>
        <row r="8">
          <cell r="A8" t="str">
            <v>Гл. секретарь, судья ВК</v>
          </cell>
          <cell r="G8" t="str">
            <v>Д.Е.Вышегородцев</v>
          </cell>
        </row>
        <row r="9">
          <cell r="G9" t="str">
            <v>/Томск/</v>
          </cell>
        </row>
        <row r="11">
          <cell r="D11" t="str">
            <v>г.Красноярск</v>
          </cell>
          <cell r="F11" t="str">
            <v>06 декабря 2017г.</v>
          </cell>
        </row>
      </sheetData>
      <sheetData sheetId="3">
        <row r="3">
          <cell r="A3" t="str">
            <v>21-24 декабря 2017г.                                              г.Красноярск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AH7">
            <v>36</v>
          </cell>
        </row>
      </sheetData>
      <sheetData sheetId="1"/>
      <sheetData sheetId="2"/>
      <sheetData sheetId="3"/>
      <sheetData sheetId="4">
        <row r="6">
          <cell r="C6" t="str">
            <v>ЯГУНОВ Максим Дмитриевич</v>
          </cell>
          <cell r="D6" t="str">
            <v>17.12.00, кмс</v>
          </cell>
          <cell r="E6" t="str">
            <v>СФО</v>
          </cell>
          <cell r="F6" t="str">
            <v>Кемеровская, Кемерово, МО</v>
          </cell>
          <cell r="G6">
            <v>0</v>
          </cell>
          <cell r="H6" t="str">
            <v>Шиянов С.А.</v>
          </cell>
        </row>
        <row r="7">
          <cell r="C7" t="str">
            <v>ДАГОЕВ Али Ахмедович</v>
          </cell>
          <cell r="D7" t="str">
            <v>26.03.02, кмс</v>
          </cell>
          <cell r="E7" t="str">
            <v>М</v>
          </cell>
          <cell r="F7" t="str">
            <v>Москва, ГБОУ ЦСиО "Самбо-70" Москомспорта</v>
          </cell>
          <cell r="G7">
            <v>0</v>
          </cell>
          <cell r="H7" t="str">
            <v>Богомолов В.А.   Мартынов И.В.</v>
          </cell>
        </row>
        <row r="8">
          <cell r="C8" t="str">
            <v>КРИВУШИН Илья Евгеньевич</v>
          </cell>
          <cell r="D8" t="str">
            <v>13.08.01, 1р</v>
          </cell>
          <cell r="E8" t="str">
            <v>ПФО</v>
          </cell>
          <cell r="F8" t="str">
            <v>Самарская, Самара</v>
          </cell>
          <cell r="G8">
            <v>0</v>
          </cell>
          <cell r="H8" t="str">
            <v>Сулейманов Р.Ж. Родомакин Ю.С.</v>
          </cell>
        </row>
        <row r="9">
          <cell r="C9" t="str">
            <v>ПЕТРОВ Глеб Владимирович</v>
          </cell>
          <cell r="D9" t="str">
            <v>22.05.02, 1р</v>
          </cell>
          <cell r="E9" t="str">
            <v>ЦФО</v>
          </cell>
          <cell r="F9" t="str">
            <v>Тульская, Тула</v>
          </cell>
          <cell r="G9">
            <v>0</v>
          </cell>
          <cell r="H9" t="str">
            <v>Копейкин П.С.</v>
          </cell>
        </row>
        <row r="10">
          <cell r="C10" t="str">
            <v xml:space="preserve">ДРОБАХА Михаил Арамович </v>
          </cell>
          <cell r="D10" t="str">
            <v>25.04.02, 1р</v>
          </cell>
          <cell r="E10" t="str">
            <v>ЮФО</v>
          </cell>
          <cell r="F10" t="str">
            <v>Краснодарский, Сочи</v>
          </cell>
          <cell r="G10">
            <v>0</v>
          </cell>
          <cell r="H10" t="str">
            <v>Мовян С.С.</v>
          </cell>
        </row>
        <row r="11">
          <cell r="C11" t="str">
            <v>МЕШЕВ Мухамед Эдуардович</v>
          </cell>
          <cell r="D11" t="str">
            <v>26.06.01, кмс</v>
          </cell>
          <cell r="E11" t="str">
            <v>СКФО</v>
          </cell>
          <cell r="F11" t="str">
            <v>КБР, "Динамо"</v>
          </cell>
          <cell r="G11">
            <v>0</v>
          </cell>
          <cell r="H11" t="str">
            <v>Пченашев М. А. Ошхунов Б.М.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КОЛЬЖАНОВ Денис Игоревич</v>
          </cell>
          <cell r="D6" t="str">
            <v>29.07.02, кмс</v>
          </cell>
          <cell r="E6" t="str">
            <v>ПФО</v>
          </cell>
          <cell r="F6" t="str">
            <v>Саратовская, Балашов, ФСОП "Россия"</v>
          </cell>
          <cell r="G6">
            <v>0</v>
          </cell>
          <cell r="H6" t="str">
            <v>Разваляев С.В.</v>
          </cell>
        </row>
        <row r="7">
          <cell r="C7" t="str">
            <v>ПЕТРОВ Владимир Владимирович</v>
          </cell>
          <cell r="D7" t="str">
            <v>01.07.02, 1р</v>
          </cell>
          <cell r="E7" t="str">
            <v>ЦФО</v>
          </cell>
          <cell r="F7" t="str">
            <v>Тульская, Тула</v>
          </cell>
          <cell r="G7">
            <v>0</v>
          </cell>
          <cell r="H7" t="str">
            <v>Самборский С.В. Двоеглазов П.В.</v>
          </cell>
        </row>
        <row r="8">
          <cell r="C8" t="str">
            <v>ЛУКЬЯНЧУК Николай Александрович</v>
          </cell>
          <cell r="D8" t="str">
            <v xml:space="preserve">23.01.01, кмс </v>
          </cell>
          <cell r="E8" t="str">
            <v>УФО</v>
          </cell>
          <cell r="F8" t="str">
            <v>ХМАО-Югра, Нижневартовск</v>
          </cell>
          <cell r="G8">
            <v>0</v>
          </cell>
          <cell r="H8" t="str">
            <v>Воробьев В.В.</v>
          </cell>
        </row>
        <row r="9">
          <cell r="C9" t="str">
            <v>РОМАНЦОВ Кирилл Олегович</v>
          </cell>
          <cell r="D9" t="str">
            <v>14.07.01, кмс</v>
          </cell>
          <cell r="E9" t="str">
            <v>М</v>
          </cell>
          <cell r="F9" t="str">
            <v>Москва, ГБОУ ЦСиО "Самбо-70" Москомспорта</v>
          </cell>
          <cell r="G9">
            <v>0</v>
          </cell>
          <cell r="H9" t="str">
            <v>Богомолов В.А.   Мартынов И.В.</v>
          </cell>
        </row>
        <row r="10">
          <cell r="C10" t="str">
            <v>МАКАРОВ Эзен Радимович</v>
          </cell>
          <cell r="D10" t="str">
            <v>26.05.00, кмс</v>
          </cell>
          <cell r="E10" t="str">
            <v>СФО</v>
          </cell>
          <cell r="F10" t="str">
            <v>р.Алтай, Мин.Обр</v>
          </cell>
          <cell r="G10">
            <v>0</v>
          </cell>
          <cell r="H10" t="str">
            <v>Семендеев Э.С.</v>
          </cell>
        </row>
        <row r="11">
          <cell r="C11" t="str">
            <v>ПЕТРОВ Иван Георгиевич</v>
          </cell>
          <cell r="D11" t="str">
            <v>08.04.00, кмс</v>
          </cell>
          <cell r="E11" t="str">
            <v>М</v>
          </cell>
          <cell r="F11" t="str">
            <v>Москва, ГБОУ ЦСиО "Самбо-70" Москомспорта</v>
          </cell>
          <cell r="G11">
            <v>0</v>
          </cell>
          <cell r="H11" t="str">
            <v>Савкин А.В.        Соломатин А.В.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ТОВМАСЯН Арман Андраникович</v>
          </cell>
          <cell r="D6" t="str">
            <v>28.07.00, кмс</v>
          </cell>
          <cell r="E6" t="str">
            <v>ПФО</v>
          </cell>
          <cell r="F6" t="str">
            <v>Саратовская, Турки, МО</v>
          </cell>
          <cell r="G6">
            <v>0</v>
          </cell>
          <cell r="H6" t="str">
            <v>Торосян С.Р.</v>
          </cell>
        </row>
        <row r="7">
          <cell r="C7" t="str">
            <v>СИМАКОВ Виталий Анатольевич</v>
          </cell>
          <cell r="D7" t="str">
            <v>08.02.00, 1р</v>
          </cell>
          <cell r="E7" t="str">
            <v>ДВФО</v>
          </cell>
          <cell r="F7" t="str">
            <v>Хабаровский край, С.Гавань, МО</v>
          </cell>
          <cell r="G7">
            <v>0</v>
          </cell>
          <cell r="H7" t="str">
            <v>Ефимов Д.</v>
          </cell>
        </row>
        <row r="8">
          <cell r="C8" t="str">
            <v>НАЧ Айдамир Инверович</v>
          </cell>
          <cell r="D8" t="str">
            <v>14.11.00,кмс</v>
          </cell>
          <cell r="E8" t="str">
            <v>ЮФО</v>
          </cell>
          <cell r="F8" t="str">
            <v>р. Адыгея</v>
          </cell>
          <cell r="G8">
            <v>0</v>
          </cell>
          <cell r="H8" t="str">
            <v>Джаримок Н. Джаримок Р.</v>
          </cell>
        </row>
        <row r="9">
          <cell r="C9" t="str">
            <v>ГАМБАРЯН Арман Араикович</v>
          </cell>
          <cell r="D9" t="str">
            <v>24.03.00,кмс</v>
          </cell>
          <cell r="E9" t="str">
            <v>ЮФО</v>
          </cell>
          <cell r="F9" t="str">
            <v>Краснодарский, Анапа</v>
          </cell>
          <cell r="G9">
            <v>0</v>
          </cell>
          <cell r="H9" t="str">
            <v>Шахмурадян Г.В.</v>
          </cell>
        </row>
        <row r="10">
          <cell r="C10" t="str">
            <v>ЯМАТАЕВ Кирилл Константинович</v>
          </cell>
          <cell r="D10" t="str">
            <v>16.03.00, кмс</v>
          </cell>
          <cell r="E10" t="str">
            <v>ПФО</v>
          </cell>
          <cell r="F10" t="str">
            <v>Нижегородская, Кстово</v>
          </cell>
          <cell r="G10">
            <v>0</v>
          </cell>
          <cell r="H10" t="str">
            <v>Душкин А.Н.</v>
          </cell>
        </row>
        <row r="11">
          <cell r="C11" t="str">
            <v>КУДРЯШОВ Никита Романович</v>
          </cell>
          <cell r="D11" t="str">
            <v>08.07.00, кмс</v>
          </cell>
          <cell r="E11" t="str">
            <v>ПФО</v>
          </cell>
          <cell r="F11" t="str">
            <v>Нижегородская,              Нижний Новгород</v>
          </cell>
          <cell r="G11">
            <v>0</v>
          </cell>
          <cell r="H11" t="str">
            <v>Симанов Д.В.          Симанов М.В.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B7">
            <v>1</v>
          </cell>
          <cell r="C7" t="str">
            <v>УМАЕВ Шамсутдин Шамханович</v>
          </cell>
          <cell r="D7" t="str">
            <v>16.07.01, кмс</v>
          </cell>
          <cell r="E7" t="str">
            <v>УФО</v>
          </cell>
          <cell r="F7" t="str">
            <v>Тюменская, Тюмень</v>
          </cell>
          <cell r="H7" t="str">
            <v>Соснин А.Б.</v>
          </cell>
          <cell r="J7">
            <v>1</v>
          </cell>
          <cell r="K7" t="str">
            <v>кмс</v>
          </cell>
          <cell r="Y7" t="str">
            <v>Амурская</v>
          </cell>
          <cell r="AH7">
            <v>45</v>
          </cell>
        </row>
        <row r="8">
          <cell r="B8">
            <v>2</v>
          </cell>
          <cell r="C8" t="str">
            <v>САНАА Буян-Херел Вадимович</v>
          </cell>
          <cell r="D8" t="str">
            <v>16.05.00, кмс</v>
          </cell>
          <cell r="E8" t="str">
            <v>СФО</v>
          </cell>
          <cell r="F8" t="str">
            <v>р.Тыва</v>
          </cell>
          <cell r="H8" t="str">
            <v>Сендажы О.Х. Допай Ш.С.</v>
          </cell>
          <cell r="J8">
            <v>1</v>
          </cell>
          <cell r="K8" t="str">
            <v>кмс</v>
          </cell>
          <cell r="Y8" t="str">
            <v>Астраханская</v>
          </cell>
        </row>
        <row r="9">
          <cell r="B9">
            <v>3</v>
          </cell>
          <cell r="C9" t="str">
            <v>ТЛЕЦЕРИ Дамир Адамович</v>
          </cell>
          <cell r="D9" t="str">
            <v>01.12.01, кмс</v>
          </cell>
          <cell r="E9" t="str">
            <v>ЮФО</v>
          </cell>
          <cell r="F9" t="str">
            <v>р. Адыгея</v>
          </cell>
          <cell r="H9" t="str">
            <v>Хакуринов Д. Четыз А.</v>
          </cell>
          <cell r="J9">
            <v>1</v>
          </cell>
          <cell r="K9" t="str">
            <v>кмс</v>
          </cell>
          <cell r="Y9" t="str">
            <v>КБР</v>
          </cell>
        </row>
        <row r="10">
          <cell r="B10">
            <v>4</v>
          </cell>
          <cell r="C10" t="str">
            <v>ЭБЕЛАШВИЛИ Леван Леванович</v>
          </cell>
          <cell r="D10" t="str">
            <v>16.08.00, кмс</v>
          </cell>
          <cell r="E10" t="str">
            <v>ПФО</v>
          </cell>
          <cell r="F10" t="str">
            <v>Нижегородская, Кстово</v>
          </cell>
          <cell r="H10" t="str">
            <v>Душкин А.Н.</v>
          </cell>
          <cell r="J10">
            <v>1</v>
          </cell>
          <cell r="K10" t="str">
            <v>кмс</v>
          </cell>
          <cell r="Y10" t="str">
            <v>Костромская</v>
          </cell>
        </row>
        <row r="11">
          <cell r="B11">
            <v>5</v>
          </cell>
          <cell r="C11" t="str">
            <v>ГАСАНОВ Гасан Махачевич</v>
          </cell>
          <cell r="D11" t="str">
            <v>23.05.02, кмс</v>
          </cell>
          <cell r="E11" t="str">
            <v>М</v>
          </cell>
          <cell r="F11" t="str">
            <v>Москва, ГБОУ ЦСиО "Самбо-70" Москомспорта</v>
          </cell>
          <cell r="H11" t="str">
            <v>Богомолов В.А.   Мартынов И.В.</v>
          </cell>
          <cell r="J11">
            <v>1</v>
          </cell>
          <cell r="K11" t="str">
            <v>кмс</v>
          </cell>
          <cell r="Y11" t="str">
            <v>Краснодарский</v>
          </cell>
        </row>
        <row r="12">
          <cell r="B12">
            <v>6</v>
          </cell>
          <cell r="C12" t="str">
            <v>ТЮМИН Алексей Петрович</v>
          </cell>
          <cell r="D12" t="str">
            <v>10.02.00, кмс</v>
          </cell>
          <cell r="E12" t="str">
            <v>ПФО</v>
          </cell>
          <cell r="F12" t="str">
            <v>Пермский, Пермь, МО</v>
          </cell>
          <cell r="H12" t="str">
            <v>Дураков С.Н.</v>
          </cell>
          <cell r="J12">
            <v>1</v>
          </cell>
          <cell r="K12" t="str">
            <v>кмс</v>
          </cell>
          <cell r="Y12" t="str">
            <v>Курская</v>
          </cell>
        </row>
        <row r="13">
          <cell r="B13">
            <v>7</v>
          </cell>
          <cell r="C13" t="str">
            <v>КАРАЗИЕВ Рамазан Магометович</v>
          </cell>
          <cell r="D13" t="str">
            <v>03.12.00, кмс</v>
          </cell>
          <cell r="E13" t="str">
            <v>ЮФО</v>
          </cell>
          <cell r="F13" t="str">
            <v>Краснодарский, Армавир</v>
          </cell>
          <cell r="H13" t="str">
            <v>Псеунов М.А.</v>
          </cell>
          <cell r="J13">
            <v>1</v>
          </cell>
          <cell r="K13" t="str">
            <v>кмс</v>
          </cell>
          <cell r="Y13" t="str">
            <v>Москва</v>
          </cell>
        </row>
        <row r="14">
          <cell r="B14">
            <v>8</v>
          </cell>
          <cell r="C14" t="str">
            <v>СОРОКИН Никита Сергеевич</v>
          </cell>
          <cell r="D14" t="str">
            <v>31.10.02, 1р</v>
          </cell>
          <cell r="E14" t="str">
            <v>ПФО</v>
          </cell>
          <cell r="F14" t="str">
            <v>Саратовская, Турки, МО</v>
          </cell>
          <cell r="H14" t="str">
            <v>Торосян С.Р.</v>
          </cell>
          <cell r="J14">
            <v>1</v>
          </cell>
          <cell r="K14" t="str">
            <v>1р</v>
          </cell>
          <cell r="Y14" t="str">
            <v>Нижегородская</v>
          </cell>
        </row>
        <row r="15">
          <cell r="B15">
            <v>9</v>
          </cell>
          <cell r="C15" t="str">
            <v>ХРИСТОФОРОВ Савелий Валерьевич</v>
          </cell>
          <cell r="D15" t="str">
            <v>18.06.01, кмс</v>
          </cell>
          <cell r="E15" t="str">
            <v>ПФО</v>
          </cell>
          <cell r="F15" t="str">
            <v>Чувашская р. Чебоксары</v>
          </cell>
          <cell r="H15" t="str">
            <v>Малов С.А.  Рыбаков А.Б.</v>
          </cell>
          <cell r="J15">
            <v>1</v>
          </cell>
          <cell r="K15" t="str">
            <v>кмс</v>
          </cell>
          <cell r="Y15" t="str">
            <v>Оренбурская</v>
          </cell>
        </row>
        <row r="16">
          <cell r="B16">
            <v>10</v>
          </cell>
          <cell r="C16" t="str">
            <v>МАНАЕВ Умар Ахмедович</v>
          </cell>
          <cell r="D16" t="str">
            <v>16.05.01, 1р</v>
          </cell>
          <cell r="E16" t="str">
            <v>ЮФО</v>
          </cell>
          <cell r="F16" t="str">
            <v>Астраханская</v>
          </cell>
          <cell r="H16" t="str">
            <v>Заподовников В.И.</v>
          </cell>
          <cell r="J16">
            <v>1</v>
          </cell>
          <cell r="K16" t="str">
            <v>1р</v>
          </cell>
          <cell r="Y16" t="str">
            <v>Пермский</v>
          </cell>
        </row>
        <row r="17">
          <cell r="B17">
            <v>11</v>
          </cell>
          <cell r="C17" t="str">
            <v>ГЛОТОВ Андрей Андреевич</v>
          </cell>
          <cell r="D17" t="str">
            <v>04.05.01, 1р</v>
          </cell>
          <cell r="E17" t="str">
            <v>СФО</v>
          </cell>
          <cell r="F17" t="str">
            <v>Курская</v>
          </cell>
          <cell r="H17" t="str">
            <v>Виноходов В.В.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ПЕРЕЖОГИН Даниил Сергеевич</v>
          </cell>
          <cell r="D18" t="str">
            <v>21.12.00, кмс</v>
          </cell>
          <cell r="E18" t="str">
            <v>ДВФО</v>
          </cell>
          <cell r="F18" t="str">
            <v>Приморский край, Владивосток</v>
          </cell>
          <cell r="H18" t="str">
            <v>Стороженко В.П.           Кузнецов М.С.</v>
          </cell>
          <cell r="J18">
            <v>1</v>
          </cell>
          <cell r="K18" t="str">
            <v>кмс</v>
          </cell>
        </row>
        <row r="19">
          <cell r="B19">
            <v>13</v>
          </cell>
          <cell r="C19" t="str">
            <v>ВАТЧЕНКО Даниил Сергеевич</v>
          </cell>
          <cell r="D19" t="str">
            <v>21.05.00, кмс</v>
          </cell>
          <cell r="E19" t="str">
            <v>С-П</v>
          </cell>
          <cell r="F19" t="str">
            <v>С-Петербург, КШВСМ-МО</v>
          </cell>
          <cell r="H19" t="str">
            <v>Микайлов М.М.    Савельев А.В.</v>
          </cell>
          <cell r="J19">
            <v>1</v>
          </cell>
          <cell r="K19" t="str">
            <v>кмс</v>
          </cell>
        </row>
        <row r="20">
          <cell r="B20">
            <v>14</v>
          </cell>
          <cell r="C20" t="str">
            <v>КИМЯЕВ Матвей Николаевич</v>
          </cell>
          <cell r="D20" t="str">
            <v>15.01.01, 1р</v>
          </cell>
          <cell r="E20" t="str">
            <v>ПФО</v>
          </cell>
          <cell r="F20" t="str">
            <v>Саратовская, Энгельс, МО</v>
          </cell>
          <cell r="H20" t="str">
            <v>Гусев М.С.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ШКОДА Игорь Олегович</v>
          </cell>
          <cell r="D21" t="str">
            <v>20.05.00, кмс</v>
          </cell>
          <cell r="E21" t="str">
            <v>ПФО</v>
          </cell>
          <cell r="F21" t="str">
            <v>Саратовская, Энгельс, МО</v>
          </cell>
          <cell r="H21" t="str">
            <v>Никитин А.П.</v>
          </cell>
          <cell r="J21">
            <v>1</v>
          </cell>
          <cell r="K21" t="str">
            <v>кмс</v>
          </cell>
        </row>
        <row r="22">
          <cell r="B22">
            <v>16</v>
          </cell>
          <cell r="C22" t="str">
            <v>АДЖАМОВ Озман Маджитович</v>
          </cell>
          <cell r="D22" t="str">
            <v>09.04.00, 2р</v>
          </cell>
          <cell r="E22" t="str">
            <v>М</v>
          </cell>
          <cell r="F22" t="str">
            <v>Москва, ГБОУ ЦСиО "Самбо-70" Москомспорта</v>
          </cell>
          <cell r="H22" t="str">
            <v>Кабанов Д.Б.</v>
          </cell>
          <cell r="J22">
            <v>1</v>
          </cell>
          <cell r="K22" t="str">
            <v>2р</v>
          </cell>
        </row>
        <row r="23">
          <cell r="B23">
            <v>17</v>
          </cell>
          <cell r="C23" t="str">
            <v>БАГИРЯН Тигран Тигранович</v>
          </cell>
          <cell r="D23" t="str">
            <v>18.07.00, 1р</v>
          </cell>
          <cell r="E23" t="str">
            <v>СКФО</v>
          </cell>
          <cell r="F23" t="str">
            <v>Ставропольский край, Железноводск, МО</v>
          </cell>
          <cell r="H23" t="str">
            <v>Абрамян Д.А.</v>
          </cell>
          <cell r="J23">
            <v>1</v>
          </cell>
          <cell r="K23" t="str">
            <v>1р</v>
          </cell>
        </row>
        <row r="24">
          <cell r="B24">
            <v>18</v>
          </cell>
          <cell r="C24" t="str">
            <v>МИРСАИТОВ Саиднаби Азатбекович</v>
          </cell>
          <cell r="D24" t="str">
            <v>05.11.00, 1р</v>
          </cell>
          <cell r="E24" t="str">
            <v>ПФО</v>
          </cell>
          <cell r="F24" t="str">
            <v>Оренбурская, Соль-Илецк</v>
          </cell>
          <cell r="H24" t="str">
            <v>Султанов Ф.Н.</v>
          </cell>
          <cell r="J24">
            <v>1</v>
          </cell>
          <cell r="K24" t="str">
            <v>1р</v>
          </cell>
        </row>
        <row r="25">
          <cell r="B25">
            <v>19</v>
          </cell>
          <cell r="C25" t="str">
            <v>КОЛЕСНИКОВ Дмитрий Сергеевич</v>
          </cell>
          <cell r="D25" t="str">
            <v>10.04.01, кмс</v>
          </cell>
          <cell r="E25" t="str">
            <v>УФО</v>
          </cell>
          <cell r="F25" t="str">
            <v>Свердловская, Н.Тагил</v>
          </cell>
          <cell r="H25" t="str">
            <v>Пляшкун Н.В.       Савинский В.С.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ЦИМАКУРИДЗЕ Николай Томазович</v>
          </cell>
          <cell r="D26" t="str">
            <v>13.11.01, кмс</v>
          </cell>
          <cell r="E26" t="str">
            <v>ПФО</v>
          </cell>
          <cell r="F26" t="str">
            <v>Пермский, Лысьва, МО</v>
          </cell>
          <cell r="H26" t="str">
            <v>Тужин В.И.         Угольников В.А.</v>
          </cell>
          <cell r="J26">
            <v>1</v>
          </cell>
          <cell r="K26" t="str">
            <v>кмс</v>
          </cell>
        </row>
        <row r="27">
          <cell r="B27">
            <v>21</v>
          </cell>
          <cell r="C27" t="str">
            <v>СЕМИРДЖЯН Геворг Гарникович</v>
          </cell>
          <cell r="D27" t="str">
            <v>26.11.01, 1р</v>
          </cell>
          <cell r="E27" t="str">
            <v>ЮФО</v>
          </cell>
          <cell r="F27" t="str">
            <v>Краснодарский, Сочи</v>
          </cell>
          <cell r="H27" t="str">
            <v>Мовян С.С.</v>
          </cell>
          <cell r="J27">
            <v>1</v>
          </cell>
          <cell r="K27" t="str">
            <v>1р</v>
          </cell>
        </row>
        <row r="28">
          <cell r="B28">
            <v>22</v>
          </cell>
          <cell r="C28" t="str">
            <v>КОРОЧАНСКИЙ Данила Дмитриевич</v>
          </cell>
          <cell r="D28" t="str">
            <v>23.07.00, кмс</v>
          </cell>
          <cell r="E28" t="str">
            <v>М</v>
          </cell>
          <cell r="F28" t="str">
            <v>Москва, ГБОУ ЦСиО "Самбо-70" Москомспорта</v>
          </cell>
          <cell r="H28" t="str">
            <v>Савкин А.В.        Соломатин А.В.</v>
          </cell>
          <cell r="J28">
            <v>1</v>
          </cell>
          <cell r="K28" t="str">
            <v>кмс</v>
          </cell>
        </row>
        <row r="29">
          <cell r="B29">
            <v>23</v>
          </cell>
          <cell r="C29" t="str">
            <v>ГУКЕТЛОВ Марат Заурович</v>
          </cell>
          <cell r="D29" t="str">
            <v>26.01.01, кмс</v>
          </cell>
          <cell r="E29" t="str">
            <v>СКФО</v>
          </cell>
          <cell r="F29" t="str">
            <v>КБР, "Динамо"</v>
          </cell>
          <cell r="H29" t="str">
            <v>Карамышев С.З.     Ошхунов Б.М.</v>
          </cell>
          <cell r="J29">
            <v>1</v>
          </cell>
          <cell r="K29" t="str">
            <v>кмс</v>
          </cell>
        </row>
        <row r="30">
          <cell r="B30">
            <v>24</v>
          </cell>
          <cell r="C30" t="str">
            <v>КАРОВ Алан Романович</v>
          </cell>
          <cell r="D30" t="str">
            <v>24.11.00, кмс</v>
          </cell>
          <cell r="E30" t="str">
            <v>СКФО</v>
          </cell>
          <cell r="F30" t="str">
            <v>КБР, "Динамо"</v>
          </cell>
          <cell r="H30" t="str">
            <v>Ким Р.К. Шереужев А.</v>
          </cell>
          <cell r="J30">
            <v>1</v>
          </cell>
          <cell r="K30" t="str">
            <v>кмс</v>
          </cell>
        </row>
        <row r="31">
          <cell r="B31">
            <v>25</v>
          </cell>
          <cell r="C31" t="str">
            <v>КУРНИКОВ Арсений Сергеевич</v>
          </cell>
          <cell r="D31" t="str">
            <v>11.06.00, кмс</v>
          </cell>
          <cell r="E31" t="str">
            <v>ПФО</v>
          </cell>
          <cell r="F31" t="str">
            <v>Саратовская, Энгельс, МО</v>
          </cell>
          <cell r="H31" t="str">
            <v>Гусев М.С.</v>
          </cell>
          <cell r="J31">
            <v>1</v>
          </cell>
          <cell r="K31" t="str">
            <v>кмс</v>
          </cell>
        </row>
        <row r="32">
          <cell r="B32">
            <v>26</v>
          </cell>
          <cell r="C32" t="str">
            <v>МОНГУШ Дондуп Дагбаевич</v>
          </cell>
          <cell r="D32" t="str">
            <v>31.07.01, 1р</v>
          </cell>
          <cell r="E32" t="str">
            <v>СФО</v>
          </cell>
          <cell r="F32" t="str">
            <v>р.Тыва</v>
          </cell>
          <cell r="H32" t="str">
            <v>Допай Ш.С.</v>
          </cell>
          <cell r="J32">
            <v>1</v>
          </cell>
          <cell r="K32" t="str">
            <v>1р</v>
          </cell>
        </row>
        <row r="33">
          <cell r="B33">
            <v>27</v>
          </cell>
          <cell r="C33" t="str">
            <v>ХАЙБУЛАЕВ Имам Мурадович</v>
          </cell>
          <cell r="D33" t="str">
            <v>13.03.00, кмс</v>
          </cell>
          <cell r="E33" t="str">
            <v>СКФО</v>
          </cell>
          <cell r="F33" t="str">
            <v>р. Дагестан</v>
          </cell>
          <cell r="H33" t="str">
            <v>Сайпуллаев А.Б. Гасайниев Т.</v>
          </cell>
          <cell r="J33">
            <v>1</v>
          </cell>
          <cell r="K33" t="str">
            <v>кмс</v>
          </cell>
        </row>
        <row r="34">
          <cell r="B34">
            <v>28</v>
          </cell>
          <cell r="C34" t="str">
            <v>СИЛАНТЬЕВ Павел Георгиевич</v>
          </cell>
          <cell r="D34" t="str">
            <v>16.06.00, кмс</v>
          </cell>
          <cell r="E34" t="str">
            <v>ПФО</v>
          </cell>
          <cell r="F34" t="str">
            <v>Пермский, Краснокамск, МО</v>
          </cell>
          <cell r="H34" t="str">
            <v>Рочев О.А.</v>
          </cell>
          <cell r="J34">
            <v>1</v>
          </cell>
          <cell r="K34" t="str">
            <v>кмс</v>
          </cell>
        </row>
        <row r="35">
          <cell r="B35">
            <v>29</v>
          </cell>
          <cell r="C35" t="str">
            <v>АХТАМОВ Хуршедджон Давлатович</v>
          </cell>
          <cell r="D35" t="str">
            <v>16.07.00, 1р</v>
          </cell>
          <cell r="E35" t="str">
            <v>ПФО</v>
          </cell>
          <cell r="F35" t="str">
            <v>Саратовская, Саратов, "Динамо"</v>
          </cell>
          <cell r="H35" t="str">
            <v>Нилогов В.В.       Мартынов А.Т.</v>
          </cell>
          <cell r="J35">
            <v>1</v>
          </cell>
          <cell r="K35" t="str">
            <v>1р</v>
          </cell>
        </row>
        <row r="36">
          <cell r="B36">
            <v>30</v>
          </cell>
          <cell r="C36" t="str">
            <v>КРЫЛОВ Даниил Андреевич</v>
          </cell>
          <cell r="D36" t="str">
            <v>22.08.00, кмс</v>
          </cell>
          <cell r="E36" t="str">
            <v>ЦФО</v>
          </cell>
          <cell r="F36" t="str">
            <v>Костромская, Кострома, "Динамо"</v>
          </cell>
          <cell r="H36" t="str">
            <v>Степанов А.А.</v>
          </cell>
          <cell r="J36">
            <v>1</v>
          </cell>
          <cell r="K36" t="str">
            <v>кмс</v>
          </cell>
        </row>
        <row r="37">
          <cell r="B37">
            <v>31</v>
          </cell>
          <cell r="C37" t="str">
            <v>ПОЛЕХИН Валерий Геннадьевич</v>
          </cell>
          <cell r="D37" t="str">
            <v>18.05.01, кмс</v>
          </cell>
          <cell r="E37" t="str">
            <v>С-П</v>
          </cell>
          <cell r="F37" t="str">
            <v>С-Петербург, КШВСМ-МО</v>
          </cell>
          <cell r="H37" t="str">
            <v>Савельев А.В.</v>
          </cell>
          <cell r="J37">
            <v>1</v>
          </cell>
          <cell r="K37" t="str">
            <v>кмс</v>
          </cell>
        </row>
        <row r="38">
          <cell r="B38">
            <v>32</v>
          </cell>
          <cell r="C38" t="str">
            <v>ДУДНИК Данил Игоревич</v>
          </cell>
          <cell r="D38" t="str">
            <v>31.12.00, 2р</v>
          </cell>
          <cell r="E38" t="str">
            <v>М</v>
          </cell>
          <cell r="F38" t="str">
            <v>Москва, ГБОУ ЦСиО "Самбо-70" Москомспорта</v>
          </cell>
          <cell r="H38" t="str">
            <v>Богомолов В.А.   Мартынов И.В.</v>
          </cell>
          <cell r="J38">
            <v>1</v>
          </cell>
          <cell r="K38" t="str">
            <v>2р</v>
          </cell>
        </row>
        <row r="39">
          <cell r="B39">
            <v>33</v>
          </cell>
          <cell r="C39" t="str">
            <v>МАЗМАНЯН Руслан Андреевич</v>
          </cell>
          <cell r="D39" t="str">
            <v>04.01.00, кмс</v>
          </cell>
          <cell r="E39" t="str">
            <v>ЮФО</v>
          </cell>
          <cell r="F39" t="str">
            <v>Краснодарский, Анапа</v>
          </cell>
          <cell r="H39" t="str">
            <v>Шахмурадян Г.В.</v>
          </cell>
          <cell r="J39">
            <v>1</v>
          </cell>
          <cell r="K39" t="str">
            <v>кмс</v>
          </cell>
        </row>
        <row r="40">
          <cell r="B40">
            <v>34</v>
          </cell>
          <cell r="C40" t="str">
            <v>ЛАЗУКИН Алексей Валерьевич</v>
          </cell>
          <cell r="D40" t="str">
            <v>31.10.02, кмс</v>
          </cell>
          <cell r="E40" t="str">
            <v>ЮФО</v>
          </cell>
          <cell r="F40" t="str">
            <v>Краснодарский, Армавир</v>
          </cell>
          <cell r="H40" t="str">
            <v>Бородин В.Г. Мгдсян Е.З.</v>
          </cell>
          <cell r="J40">
            <v>1</v>
          </cell>
          <cell r="K40" t="str">
            <v>кмс</v>
          </cell>
        </row>
        <row r="41">
          <cell r="B41">
            <v>35</v>
          </cell>
          <cell r="C41" t="str">
            <v>ШАМРАЕНКО Никита Алексеевич</v>
          </cell>
          <cell r="D41" t="str">
            <v>11.05.00, кмс</v>
          </cell>
          <cell r="E41" t="str">
            <v>ДВФО</v>
          </cell>
          <cell r="F41" t="str">
            <v>Амурская, Благовещенск</v>
          </cell>
          <cell r="H41" t="str">
            <v>Магдыч М.В.          Курашов В.И.</v>
          </cell>
          <cell r="J41">
            <v>1</v>
          </cell>
          <cell r="K41" t="str">
            <v>кмс</v>
          </cell>
        </row>
        <row r="42">
          <cell r="B42">
            <v>36</v>
          </cell>
          <cell r="C42" t="str">
            <v>ПОДЪЯНОВ Егор Сергеевич</v>
          </cell>
          <cell r="D42" t="str">
            <v>31.03.00, кмс</v>
          </cell>
          <cell r="E42" t="str">
            <v>ПФО</v>
          </cell>
          <cell r="F42" t="str">
            <v>Пермский, Краснокамск, МО</v>
          </cell>
          <cell r="H42" t="str">
            <v>Рочев О.А.</v>
          </cell>
          <cell r="J42">
            <v>1</v>
          </cell>
          <cell r="K42" t="str">
            <v>кмс</v>
          </cell>
        </row>
        <row r="43">
          <cell r="B43">
            <v>37</v>
          </cell>
          <cell r="C43" t="str">
            <v>КОЖЕМЯКИН Игнатий Гарьевич</v>
          </cell>
          <cell r="D43" t="str">
            <v>25.04.01, кмс</v>
          </cell>
          <cell r="E43" t="str">
            <v>ПФО</v>
          </cell>
          <cell r="F43" t="str">
            <v>Нижегородская, Кстово</v>
          </cell>
          <cell r="H43" t="str">
            <v>Кожемякин В.С.</v>
          </cell>
          <cell r="J43">
            <v>1</v>
          </cell>
          <cell r="K43" t="str">
            <v>кмс</v>
          </cell>
        </row>
        <row r="44">
          <cell r="B44">
            <v>38</v>
          </cell>
          <cell r="C44" t="str">
            <v>СУЛЕЙМАНОВ Сархан Халидович</v>
          </cell>
          <cell r="D44" t="str">
            <v>28.04.00, кмс</v>
          </cell>
          <cell r="E44" t="str">
            <v>ЦФО</v>
          </cell>
          <cell r="F44" t="str">
            <v>Томская, Томск</v>
          </cell>
          <cell r="H44" t="str">
            <v>Соколов М.Б. Попов А.Н.</v>
          </cell>
          <cell r="J44">
            <v>1</v>
          </cell>
          <cell r="K44" t="str">
            <v>кмс</v>
          </cell>
        </row>
        <row r="45">
          <cell r="B45">
            <v>39</v>
          </cell>
          <cell r="C45" t="str">
            <v>РЕЗЕПОВ Шамиль Рашидович</v>
          </cell>
          <cell r="D45" t="str">
            <v>16.05.01, 1р</v>
          </cell>
          <cell r="E45" t="str">
            <v>ПФО</v>
          </cell>
          <cell r="F45" t="str">
            <v>Саратовская, Саратов, ФСОП "Россия"</v>
          </cell>
          <cell r="H45" t="str">
            <v>Коченюк А.А.          Каширин М.Н.</v>
          </cell>
          <cell r="J45">
            <v>1</v>
          </cell>
          <cell r="K45" t="str">
            <v>1р</v>
          </cell>
        </row>
        <row r="46">
          <cell r="B46">
            <v>40</v>
          </cell>
          <cell r="C46" t="str">
            <v>МАХДИЕВ Абулмуслим Алиевич</v>
          </cell>
          <cell r="D46" t="str">
            <v>15.08.01, кмс</v>
          </cell>
          <cell r="E46" t="str">
            <v>СКФО</v>
          </cell>
          <cell r="F46" t="str">
            <v>Ставропольский край, Новоселицкий, МО</v>
          </cell>
          <cell r="H46" t="str">
            <v>Нурбагандов М.Н.</v>
          </cell>
          <cell r="J46">
            <v>1</v>
          </cell>
          <cell r="K46" t="str">
            <v>кмс</v>
          </cell>
        </row>
        <row r="47">
          <cell r="B47">
            <v>41</v>
          </cell>
          <cell r="C47" t="str">
            <v>МУЖИКЯН Давид Степанович</v>
          </cell>
          <cell r="D47" t="str">
            <v>30.08.01, 2р</v>
          </cell>
          <cell r="E47" t="str">
            <v>С-П</v>
          </cell>
          <cell r="F47" t="str">
            <v>С-Петербург, МО</v>
          </cell>
          <cell r="H47" t="str">
            <v>Гуртуев У.М.</v>
          </cell>
          <cell r="J47">
            <v>1</v>
          </cell>
          <cell r="K47" t="str">
            <v>2р</v>
          </cell>
        </row>
        <row r="48">
          <cell r="B48">
            <v>42</v>
          </cell>
          <cell r="C48" t="str">
            <v>ФЕДЯКОВ Илья Валерьевич</v>
          </cell>
          <cell r="D48" t="str">
            <v>23.02.00, кмс</v>
          </cell>
          <cell r="E48" t="str">
            <v>УФО</v>
          </cell>
          <cell r="F48" t="str">
            <v>Свердловская, Екатеринбург</v>
          </cell>
          <cell r="H48" t="str">
            <v>Палабугин С.А.</v>
          </cell>
          <cell r="J48">
            <v>1</v>
          </cell>
          <cell r="K48" t="str">
            <v>кмс</v>
          </cell>
        </row>
        <row r="49">
          <cell r="B49">
            <v>43</v>
          </cell>
          <cell r="C49" t="str">
            <v>БЕКУХ Руслан Асланович</v>
          </cell>
          <cell r="D49" t="str">
            <v>23.04.00, кмс</v>
          </cell>
          <cell r="E49" t="str">
            <v>ЮФО</v>
          </cell>
          <cell r="F49" t="str">
            <v>Краснодарский, Краснодар</v>
          </cell>
          <cell r="H49" t="str">
            <v>Фотенко В.П.</v>
          </cell>
          <cell r="J49">
            <v>1</v>
          </cell>
          <cell r="K49" t="str">
            <v>кмс</v>
          </cell>
        </row>
        <row r="50">
          <cell r="B50">
            <v>44</v>
          </cell>
          <cell r="C50" t="str">
            <v>БАТЫШЕВ Джанбулат Нальбиевич</v>
          </cell>
          <cell r="D50" t="str">
            <v>02.10.00, кмс</v>
          </cell>
          <cell r="E50" t="str">
            <v>ЮФО</v>
          </cell>
          <cell r="F50" t="str">
            <v>р. Адыгея</v>
          </cell>
          <cell r="H50" t="str">
            <v>Хакуринов Д.            Меретукова Ш.</v>
          </cell>
          <cell r="J50">
            <v>1</v>
          </cell>
          <cell r="K50" t="str">
            <v>кмс</v>
          </cell>
        </row>
        <row r="51">
          <cell r="B51">
            <v>45</v>
          </cell>
          <cell r="C51" t="str">
            <v>ИЛЬИН Илья Витальевич</v>
          </cell>
          <cell r="D51" t="str">
            <v>04.05.01, кмс</v>
          </cell>
          <cell r="E51" t="str">
            <v>М</v>
          </cell>
          <cell r="F51" t="str">
            <v>Москва, ГБОУ ЦСиО "Самбо-70" Москомспорта</v>
          </cell>
          <cell r="H51" t="str">
            <v>Кабанов Д.Б.       Богатырев Д.В.</v>
          </cell>
          <cell r="J51">
            <v>1</v>
          </cell>
          <cell r="K51" t="str">
            <v>кмс</v>
          </cell>
        </row>
        <row r="52">
          <cell r="J52">
            <v>1</v>
          </cell>
          <cell r="K52">
            <v>0</v>
          </cell>
        </row>
        <row r="53">
          <cell r="J53">
            <v>1</v>
          </cell>
          <cell r="K53">
            <v>0</v>
          </cell>
        </row>
        <row r="54">
          <cell r="J54">
            <v>1</v>
          </cell>
          <cell r="K54">
            <v>0</v>
          </cell>
        </row>
        <row r="55">
          <cell r="J55">
            <v>1</v>
          </cell>
          <cell r="K55">
            <v>0</v>
          </cell>
        </row>
        <row r="56">
          <cell r="J56">
            <v>1</v>
          </cell>
          <cell r="K56">
            <v>0</v>
          </cell>
        </row>
        <row r="57">
          <cell r="J57">
            <v>1</v>
          </cell>
          <cell r="K57">
            <v>0</v>
          </cell>
        </row>
        <row r="58">
          <cell r="J58">
            <v>1</v>
          </cell>
          <cell r="K58">
            <v>0</v>
          </cell>
        </row>
        <row r="59">
          <cell r="J59">
            <v>1</v>
          </cell>
          <cell r="K59">
            <v>0</v>
          </cell>
        </row>
        <row r="60">
          <cell r="J60">
            <v>1</v>
          </cell>
          <cell r="K60">
            <v>0</v>
          </cell>
        </row>
        <row r="61">
          <cell r="J61">
            <v>1</v>
          </cell>
          <cell r="K61">
            <v>0</v>
          </cell>
        </row>
        <row r="62">
          <cell r="J62">
            <v>1</v>
          </cell>
          <cell r="K62">
            <v>0</v>
          </cell>
        </row>
        <row r="63">
          <cell r="J63">
            <v>1</v>
          </cell>
          <cell r="K63">
            <v>0</v>
          </cell>
        </row>
        <row r="64">
          <cell r="J64">
            <v>1</v>
          </cell>
          <cell r="K64">
            <v>0</v>
          </cell>
        </row>
        <row r="65">
          <cell r="J65">
            <v>1</v>
          </cell>
          <cell r="K65">
            <v>0</v>
          </cell>
        </row>
        <row r="66">
          <cell r="J66">
            <v>1</v>
          </cell>
          <cell r="K66">
            <v>0</v>
          </cell>
        </row>
        <row r="67">
          <cell r="J67">
            <v>1</v>
          </cell>
          <cell r="K67">
            <v>0</v>
          </cell>
        </row>
        <row r="68">
          <cell r="J68">
            <v>1</v>
          </cell>
          <cell r="K68">
            <v>0</v>
          </cell>
        </row>
        <row r="69">
          <cell r="J69">
            <v>1</v>
          </cell>
          <cell r="K69">
            <v>0</v>
          </cell>
        </row>
        <row r="70">
          <cell r="J70">
            <v>1</v>
          </cell>
          <cell r="K70">
            <v>0</v>
          </cell>
        </row>
      </sheetData>
      <sheetData sheetId="1"/>
      <sheetData sheetId="2"/>
      <sheetData sheetId="3"/>
      <sheetData sheetId="4">
        <row r="6">
          <cell r="C6" t="str">
            <v>ПЕРЕЖОГИН Даниил Сергеевич</v>
          </cell>
          <cell r="D6" t="str">
            <v>21.12.00, кмс</v>
          </cell>
          <cell r="E6" t="str">
            <v>ДВФО</v>
          </cell>
          <cell r="F6" t="str">
            <v>Приморский край, Владивосток</v>
          </cell>
          <cell r="G6">
            <v>0</v>
          </cell>
          <cell r="H6" t="str">
            <v>Стороженко В.П.           Кузнецов М.С.</v>
          </cell>
        </row>
        <row r="7">
          <cell r="C7" t="str">
            <v>ЛАЗУКИН Алексей Валерьевич</v>
          </cell>
          <cell r="D7" t="str">
            <v>31.10.02, кмс</v>
          </cell>
          <cell r="E7" t="str">
            <v>ЮФО</v>
          </cell>
          <cell r="F7" t="str">
            <v>Краснодарский, Армавир</v>
          </cell>
          <cell r="G7">
            <v>0</v>
          </cell>
          <cell r="H7" t="str">
            <v>Бородин В.Г. Мгдсян Е.З.</v>
          </cell>
        </row>
        <row r="8">
          <cell r="C8" t="str">
            <v>СИЛАНТЬЕВ Павел Георгиевич</v>
          </cell>
          <cell r="D8" t="str">
            <v>16.06.00, кмс</v>
          </cell>
          <cell r="E8" t="str">
            <v>ПФО</v>
          </cell>
          <cell r="F8" t="str">
            <v>Пермский, Краснокамск, МО</v>
          </cell>
          <cell r="G8">
            <v>0</v>
          </cell>
          <cell r="H8" t="str">
            <v>Рочев О.А.</v>
          </cell>
        </row>
        <row r="9">
          <cell r="C9" t="str">
            <v>ТЛЕЦЕРИ Дамир Адамович</v>
          </cell>
          <cell r="D9" t="str">
            <v>01.12.01, кмс</v>
          </cell>
          <cell r="E9" t="str">
            <v>ЮФО</v>
          </cell>
          <cell r="F9" t="str">
            <v>р. Адыгея</v>
          </cell>
          <cell r="G9">
            <v>0</v>
          </cell>
          <cell r="H9" t="str">
            <v>Хакуринов Д. Четыз А.</v>
          </cell>
        </row>
        <row r="10">
          <cell r="C10" t="str">
            <v>КОРОЧАНСКИЙ Данила Дмитриевич</v>
          </cell>
          <cell r="D10" t="str">
            <v>23.07.00, кмс</v>
          </cell>
          <cell r="E10" t="str">
            <v>М</v>
          </cell>
          <cell r="F10" t="str">
            <v>Москва, ГБОУ ЦСиО "Самбо-70" Москомспорта</v>
          </cell>
          <cell r="G10">
            <v>0</v>
          </cell>
          <cell r="H10" t="str">
            <v>Савкин А.В.        Соломатин А.В.</v>
          </cell>
        </row>
        <row r="11">
          <cell r="C11" t="str">
            <v>КУРНИКОВ Арсений Сергеевич</v>
          </cell>
          <cell r="D11" t="str">
            <v>11.06.00, кмс</v>
          </cell>
          <cell r="E11" t="str">
            <v>ПФО</v>
          </cell>
          <cell r="F11" t="str">
            <v>Саратовская, Энгельс, МО</v>
          </cell>
          <cell r="G11">
            <v>0</v>
          </cell>
          <cell r="H11" t="str">
            <v>Гусев М.С.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B7">
            <v>1</v>
          </cell>
          <cell r="C7" t="str">
            <v>АГАФОНОВ Иван Владимирович</v>
          </cell>
          <cell r="D7" t="str">
            <v>16.07.00, кмс</v>
          </cell>
          <cell r="E7" t="str">
            <v>ЦФО</v>
          </cell>
          <cell r="F7" t="str">
            <v xml:space="preserve">Липецкая </v>
          </cell>
          <cell r="H7" t="str">
            <v>Агафонов В.Н.</v>
          </cell>
          <cell r="J7">
            <v>1</v>
          </cell>
          <cell r="K7" t="str">
            <v>кмс</v>
          </cell>
          <cell r="Y7" t="str">
            <v>Алтайский край</v>
          </cell>
          <cell r="AH7">
            <v>7</v>
          </cell>
        </row>
        <row r="8">
          <cell r="B8">
            <v>2</v>
          </cell>
          <cell r="C8" t="str">
            <v>ГОРШЕНЕВ Константин Игоревич</v>
          </cell>
          <cell r="D8" t="str">
            <v>08.07.01, кмс</v>
          </cell>
          <cell r="E8" t="str">
            <v>ПФО</v>
          </cell>
          <cell r="F8" t="str">
            <v>Пензенская, МО</v>
          </cell>
          <cell r="H8" t="str">
            <v>Горлованов О.И.       Ерокин В.А.</v>
          </cell>
          <cell r="J8">
            <v>1</v>
          </cell>
          <cell r="K8" t="str">
            <v>кмс</v>
          </cell>
          <cell r="Y8" t="str">
            <v>Калининградская</v>
          </cell>
        </row>
        <row r="9">
          <cell r="B9">
            <v>3</v>
          </cell>
          <cell r="C9" t="str">
            <v>ЛЫСЕНКО Сергей Сергеевич</v>
          </cell>
          <cell r="D9" t="str">
            <v>05.07.00, кмс</v>
          </cell>
          <cell r="E9" t="str">
            <v>УФО</v>
          </cell>
          <cell r="F9" t="str">
            <v>ХМАО-Югра, Излучинск</v>
          </cell>
          <cell r="H9" t="str">
            <v>Прасин А.В.</v>
          </cell>
          <cell r="J9">
            <v>1</v>
          </cell>
          <cell r="K9" t="str">
            <v>кмс</v>
          </cell>
          <cell r="Y9" t="str">
            <v>Кемеровская</v>
          </cell>
        </row>
        <row r="10">
          <cell r="B10">
            <v>4</v>
          </cell>
          <cell r="C10" t="str">
            <v>СУЛТАНОВСКИЙ Аблялим Сергеевич</v>
          </cell>
          <cell r="D10" t="str">
            <v>03.04.01, 1р</v>
          </cell>
          <cell r="E10" t="str">
            <v>ЮФО</v>
          </cell>
          <cell r="F10" t="str">
            <v>р. Крым, Керчь</v>
          </cell>
          <cell r="H10" t="str">
            <v>Красов В.В. Оноприч Э.</v>
          </cell>
          <cell r="J10">
            <v>1</v>
          </cell>
          <cell r="K10" t="str">
            <v>1р</v>
          </cell>
          <cell r="Y10" t="str">
            <v>Краснодарский</v>
          </cell>
        </row>
        <row r="11">
          <cell r="B11">
            <v>5</v>
          </cell>
          <cell r="C11" t="str">
            <v>САЛТАЕВ Амаль Дамирович</v>
          </cell>
          <cell r="D11" t="str">
            <v>26.10.00, 1р</v>
          </cell>
          <cell r="E11" t="str">
            <v>ПФО</v>
          </cell>
          <cell r="F11" t="str">
            <v>р.Татарстан, Казань</v>
          </cell>
          <cell r="H11" t="str">
            <v>Зарипов А.А.</v>
          </cell>
          <cell r="J11">
            <v>1</v>
          </cell>
          <cell r="K11" t="str">
            <v>1р</v>
          </cell>
          <cell r="Y11" t="str">
            <v>Курганская</v>
          </cell>
        </row>
        <row r="12">
          <cell r="B12">
            <v>6</v>
          </cell>
          <cell r="C12" t="str">
            <v>ХРИПЧЕНКО Артем Владимирович</v>
          </cell>
          <cell r="D12" t="str">
            <v>11.09.00, кмс</v>
          </cell>
          <cell r="E12" t="str">
            <v>ЮФО</v>
          </cell>
          <cell r="F12" t="str">
            <v>Краснодарский, Выселки</v>
          </cell>
          <cell r="H12" t="str">
            <v>Гарамов Д.А.</v>
          </cell>
          <cell r="J12">
            <v>1</v>
          </cell>
          <cell r="K12" t="str">
            <v>кмс</v>
          </cell>
          <cell r="Y12" t="str">
            <v>КЧР</v>
          </cell>
        </row>
        <row r="13">
          <cell r="B13">
            <v>7</v>
          </cell>
          <cell r="C13" t="str">
            <v>ГОНЧАРОВ Андрей Максимович</v>
          </cell>
          <cell r="D13" t="str">
            <v>05.08.02, 1р</v>
          </cell>
          <cell r="E13" t="str">
            <v>ДВФО</v>
          </cell>
          <cell r="F13" t="str">
            <v>Приморский край, Владивосток</v>
          </cell>
          <cell r="H13" t="str">
            <v>Денисов В.Л. Федосов И.В.</v>
          </cell>
          <cell r="J13">
            <v>1</v>
          </cell>
          <cell r="K13" t="str">
            <v>1р</v>
          </cell>
          <cell r="Y13" t="str">
            <v xml:space="preserve">Липецкая </v>
          </cell>
        </row>
        <row r="14">
          <cell r="B14">
            <v>8</v>
          </cell>
          <cell r="C14" t="str">
            <v>ПАСЕВИН Григорий Вячеславович</v>
          </cell>
          <cell r="D14" t="str">
            <v>10.05.00,кмс</v>
          </cell>
          <cell r="E14" t="str">
            <v>М</v>
          </cell>
          <cell r="F14" t="str">
            <v>Москва, ГБОУ ЦСиО "Самбо-70" Москомспорта</v>
          </cell>
          <cell r="H14" t="str">
            <v>Бобылев А.Б.</v>
          </cell>
          <cell r="J14">
            <v>1</v>
          </cell>
          <cell r="K14" t="str">
            <v>10.05.00,кмс</v>
          </cell>
          <cell r="Y14" t="str">
            <v>Москва</v>
          </cell>
        </row>
        <row r="15">
          <cell r="B15">
            <v>9</v>
          </cell>
          <cell r="C15" t="str">
            <v>КУСНЕРЖ Илья Александрович</v>
          </cell>
          <cell r="D15" t="str">
            <v>05.12.00,кмс</v>
          </cell>
          <cell r="E15" t="str">
            <v>СФО</v>
          </cell>
          <cell r="F15" t="str">
            <v>Кемеровская, Прокопьевск, МО</v>
          </cell>
          <cell r="H15" t="str">
            <v>Баглаев В.Г.</v>
          </cell>
          <cell r="J15">
            <v>1</v>
          </cell>
          <cell r="K15" t="str">
            <v>05.12.00,кмс</v>
          </cell>
          <cell r="Y15" t="str">
            <v>Московская</v>
          </cell>
        </row>
        <row r="16">
          <cell r="B16">
            <v>10</v>
          </cell>
          <cell r="C16" t="str">
            <v>ДУДАРОВ Руслан Галиевич</v>
          </cell>
          <cell r="D16" t="str">
            <v>15.04.00,кмс</v>
          </cell>
          <cell r="E16" t="str">
            <v>ЮФО</v>
          </cell>
          <cell r="F16" t="str">
            <v>Краснодарский, Армавир</v>
          </cell>
          <cell r="H16" t="str">
            <v>Псеунов М.А.</v>
          </cell>
          <cell r="J16">
            <v>1</v>
          </cell>
          <cell r="K16" t="str">
            <v>15.04.00,кмс</v>
          </cell>
          <cell r="Y16" t="str">
            <v>Нижегородская</v>
          </cell>
        </row>
        <row r="17">
          <cell r="B17">
            <v>11</v>
          </cell>
          <cell r="C17" t="str">
            <v>УЛЯШЕВ Савелий Игоревич</v>
          </cell>
          <cell r="D17" t="str">
            <v>17.03.00,1</v>
          </cell>
          <cell r="E17" t="str">
            <v>ЮФО</v>
          </cell>
          <cell r="F17" t="str">
            <v>р.Адыгея, Майкоп</v>
          </cell>
          <cell r="H17" t="str">
            <v>Хапай А.Ю. Хапай А.Ю.</v>
          </cell>
          <cell r="J17">
            <v>1</v>
          </cell>
          <cell r="K17" t="str">
            <v>17.03.00,1</v>
          </cell>
          <cell r="Y17" t="str">
            <v>Пензенская</v>
          </cell>
        </row>
        <row r="18">
          <cell r="B18">
            <v>12</v>
          </cell>
          <cell r="C18" t="str">
            <v>ГАРАНИН Николай Владимирович</v>
          </cell>
          <cell r="D18" t="str">
            <v>29.06.02,1</v>
          </cell>
          <cell r="E18" t="str">
            <v>ПФО</v>
          </cell>
          <cell r="F18" t="str">
            <v>Саратовская, Балашов, ФСОП "Россия"</v>
          </cell>
          <cell r="H18" t="str">
            <v>Глухов В.Н.</v>
          </cell>
          <cell r="J18">
            <v>1</v>
          </cell>
          <cell r="K18" t="str">
            <v>29.06.02,1</v>
          </cell>
        </row>
        <row r="19">
          <cell r="B19">
            <v>13</v>
          </cell>
          <cell r="C19" t="str">
            <v>ПРОКОШЕВ Павел Денисович</v>
          </cell>
          <cell r="D19" t="str">
            <v>04.07.00,кмс</v>
          </cell>
          <cell r="E19" t="str">
            <v>ПФО</v>
          </cell>
          <cell r="F19" t="str">
            <v>Пермский, Пермь, МО</v>
          </cell>
          <cell r="H19" t="str">
            <v>Шакало С.В.</v>
          </cell>
          <cell r="J19">
            <v>1</v>
          </cell>
          <cell r="K19" t="str">
            <v>04.07.00,кмс</v>
          </cell>
        </row>
        <row r="20">
          <cell r="B20">
            <v>14</v>
          </cell>
          <cell r="C20" t="str">
            <v>ЧЕЛОХСАЕВ Роман Давидович</v>
          </cell>
          <cell r="D20" t="str">
            <v>14.08.00,кмс</v>
          </cell>
          <cell r="E20" t="str">
            <v>СКФО</v>
          </cell>
          <cell r="F20" t="str">
            <v>РСО-Алания</v>
          </cell>
          <cell r="H20" t="str">
            <v>Хугаев Ю.</v>
          </cell>
          <cell r="J20">
            <v>1</v>
          </cell>
          <cell r="K20" t="str">
            <v>14.08.00,кмс</v>
          </cell>
        </row>
        <row r="21">
          <cell r="B21">
            <v>15</v>
          </cell>
          <cell r="C21" t="str">
            <v>ЕРШОВ Грач Грачеевич</v>
          </cell>
          <cell r="D21" t="str">
            <v>08.05.00,1</v>
          </cell>
          <cell r="E21" t="str">
            <v>ЮФО</v>
          </cell>
          <cell r="F21" t="str">
            <v>Краснодарский, Сочи</v>
          </cell>
          <cell r="H21" t="str">
            <v>Демура А.В.</v>
          </cell>
          <cell r="J21">
            <v>1</v>
          </cell>
          <cell r="K21" t="str">
            <v>08.05.00,1</v>
          </cell>
        </row>
        <row r="22">
          <cell r="B22">
            <v>16</v>
          </cell>
          <cell r="C22" t="str">
            <v>БАГДАСАРЯН Арман Ваграмович</v>
          </cell>
          <cell r="D22" t="str">
            <v>20.12.00,кмс</v>
          </cell>
          <cell r="E22" t="str">
            <v>СЗФО</v>
          </cell>
          <cell r="F22" t="str">
            <v>р. Карелия, Петрозаводск</v>
          </cell>
          <cell r="H22" t="str">
            <v>Шегельман И.Р.</v>
          </cell>
          <cell r="J22">
            <v>1</v>
          </cell>
          <cell r="K22" t="str">
            <v>20.12.00,кмс</v>
          </cell>
        </row>
        <row r="23">
          <cell r="B23">
            <v>17</v>
          </cell>
          <cell r="C23" t="str">
            <v>БЕРЕЗИН Александр Юрьевич</v>
          </cell>
          <cell r="D23" t="str">
            <v>16.02.00,кмс</v>
          </cell>
          <cell r="E23" t="str">
            <v>ПФО</v>
          </cell>
          <cell r="F23" t="str">
            <v>Саратовская, Энгельс, МО</v>
          </cell>
          <cell r="H23" t="str">
            <v>Никитин А.П.</v>
          </cell>
          <cell r="J23">
            <v>1</v>
          </cell>
          <cell r="K23" t="str">
            <v>16.02.00,кмс</v>
          </cell>
        </row>
        <row r="24">
          <cell r="B24">
            <v>18</v>
          </cell>
          <cell r="C24" t="str">
            <v>КЕКВЕЕВ Баатр Борисович</v>
          </cell>
          <cell r="D24" t="str">
            <v>27.08.00,кмс</v>
          </cell>
          <cell r="E24" t="str">
            <v>ЮФО</v>
          </cell>
          <cell r="F24" t="str">
            <v>р. Калмыкия, Элиста</v>
          </cell>
          <cell r="H24" t="str">
            <v>Лиджиев С.В.</v>
          </cell>
          <cell r="J24">
            <v>1</v>
          </cell>
          <cell r="K24" t="str">
            <v>27.08.00,кмс</v>
          </cell>
        </row>
        <row r="25">
          <cell r="B25">
            <v>19</v>
          </cell>
          <cell r="C25" t="str">
            <v>КОРНЕЕВ Андрей Дмитриевич</v>
          </cell>
          <cell r="D25" t="str">
            <v>07.01.00,кмс</v>
          </cell>
          <cell r="E25" t="str">
            <v>ПФО</v>
          </cell>
          <cell r="F25" t="str">
            <v>Нижегородская, Выкса</v>
          </cell>
          <cell r="H25" t="str">
            <v>Рогов Д.С.</v>
          </cell>
          <cell r="J25">
            <v>1</v>
          </cell>
          <cell r="K25" t="str">
            <v>07.01.00,кмс</v>
          </cell>
        </row>
        <row r="26">
          <cell r="B26">
            <v>20</v>
          </cell>
          <cell r="C26" t="str">
            <v>БАЙРАМОВ Рамал Ильхам Оглы</v>
          </cell>
          <cell r="D26" t="str">
            <v>28.01.00,кмс</v>
          </cell>
          <cell r="E26" t="str">
            <v>ЦФО</v>
          </cell>
          <cell r="F26" t="str">
            <v>Московская, КЕ "Авангард" Королев</v>
          </cell>
          <cell r="H26" t="str">
            <v>Малов М.В.</v>
          </cell>
          <cell r="J26">
            <v>1</v>
          </cell>
          <cell r="K26" t="str">
            <v>28.01.00,кмс</v>
          </cell>
        </row>
        <row r="27">
          <cell r="B27">
            <v>21</v>
          </cell>
          <cell r="C27" t="str">
            <v>АРХИПОВ Артем Юрьевич</v>
          </cell>
          <cell r="D27" t="str">
            <v>11.03.01,кмс</v>
          </cell>
          <cell r="E27" t="str">
            <v>С-П</v>
          </cell>
          <cell r="F27" t="str">
            <v>С-Петербург, МО</v>
          </cell>
          <cell r="H27" t="str">
            <v>Ножилов М.Н.</v>
          </cell>
          <cell r="J27">
            <v>1</v>
          </cell>
          <cell r="K27" t="str">
            <v>11.03.01,кмс</v>
          </cell>
        </row>
        <row r="28">
          <cell r="B28">
            <v>22</v>
          </cell>
          <cell r="C28" t="str">
            <v>ШХАГОШЕВ Ислам Робертович</v>
          </cell>
          <cell r="D28" t="str">
            <v>15.10.01,кмс</v>
          </cell>
          <cell r="E28" t="str">
            <v>СКФО</v>
          </cell>
          <cell r="F28" t="str">
            <v>КЧР, ВС</v>
          </cell>
          <cell r="H28" t="str">
            <v>Наптугов Т.Х.</v>
          </cell>
          <cell r="J28">
            <v>1</v>
          </cell>
          <cell r="K28" t="str">
            <v>15.10.01,кмс</v>
          </cell>
        </row>
        <row r="29">
          <cell r="B29">
            <v>23</v>
          </cell>
          <cell r="C29" t="str">
            <v>ШАЛЫГИН Егор Игоревич</v>
          </cell>
          <cell r="D29" t="str">
            <v>02.09.01,кмс</v>
          </cell>
          <cell r="E29" t="str">
            <v>М</v>
          </cell>
          <cell r="F29" t="str">
            <v>Москва, ГБОУ ЦСиО "Самбо-70" Москомспорта</v>
          </cell>
          <cell r="H29" t="str">
            <v>Богомолов В.А.   Мартынов И.В.</v>
          </cell>
          <cell r="J29">
            <v>1</v>
          </cell>
          <cell r="K29" t="str">
            <v>02.09.01,кмс</v>
          </cell>
        </row>
        <row r="30">
          <cell r="B30">
            <v>24</v>
          </cell>
          <cell r="C30" t="str">
            <v>КАРДАШИН Василий Андреевич</v>
          </cell>
          <cell r="D30" t="str">
            <v>19.07.00,кмс</v>
          </cell>
          <cell r="E30" t="str">
            <v>УФО</v>
          </cell>
          <cell r="F30" t="str">
            <v>Свердловская, В-Пышма</v>
          </cell>
          <cell r="H30" t="str">
            <v>Суханов М.И.      Минниахметов А.С.</v>
          </cell>
          <cell r="J30">
            <v>1</v>
          </cell>
          <cell r="K30" t="str">
            <v>19.07.00,кмс</v>
          </cell>
        </row>
        <row r="31">
          <cell r="B31">
            <v>25</v>
          </cell>
          <cell r="C31" t="str">
            <v>АГАДЖАНЯН Эдгар Каренович</v>
          </cell>
          <cell r="D31" t="str">
            <v>20.12.00,кмс</v>
          </cell>
          <cell r="E31" t="str">
            <v>ПФО</v>
          </cell>
          <cell r="F31" t="str">
            <v>Нижегородская,              Нижний Новгород</v>
          </cell>
          <cell r="H31" t="str">
            <v>Симанов Д.В.          Симанов М.В.</v>
          </cell>
          <cell r="J31">
            <v>1</v>
          </cell>
          <cell r="K31" t="str">
            <v>20.12.00,кмс</v>
          </cell>
        </row>
        <row r="32">
          <cell r="B32">
            <v>26</v>
          </cell>
          <cell r="C32" t="str">
            <v>СМОТРОВ Алексей Юрьевич</v>
          </cell>
          <cell r="D32" t="str">
            <v>17.02.00,1</v>
          </cell>
          <cell r="E32" t="str">
            <v>ЦФО</v>
          </cell>
          <cell r="F32" t="str">
            <v>Тамбовская, Мичуринск</v>
          </cell>
          <cell r="H32" t="str">
            <v>Рязанов С.В.</v>
          </cell>
          <cell r="J32">
            <v>1</v>
          </cell>
          <cell r="K32" t="str">
            <v>17.02.00,1</v>
          </cell>
        </row>
        <row r="33">
          <cell r="B33">
            <v>27</v>
          </cell>
          <cell r="C33" t="str">
            <v>АЛИЕВ Адам Исаевич</v>
          </cell>
          <cell r="D33" t="str">
            <v>01.01.00,1</v>
          </cell>
          <cell r="E33" t="str">
            <v>СКФО</v>
          </cell>
          <cell r="F33" t="str">
            <v>р. Ингушетия</v>
          </cell>
          <cell r="H33" t="str">
            <v>Султыгов М.Б.</v>
          </cell>
          <cell r="J33">
            <v>1</v>
          </cell>
          <cell r="K33" t="str">
            <v>01.01.00,1</v>
          </cell>
        </row>
        <row r="34">
          <cell r="B34">
            <v>28</v>
          </cell>
          <cell r="C34" t="str">
            <v>АМБАРЦУМЯН Григор Арменович</v>
          </cell>
          <cell r="D34" t="str">
            <v>22.09.01,кмс</v>
          </cell>
          <cell r="E34" t="str">
            <v>ПФО</v>
          </cell>
          <cell r="F34" t="str">
            <v>Самарская, Самара</v>
          </cell>
          <cell r="H34" t="str">
            <v>Становкин М.Н.         Лешин А.П.</v>
          </cell>
          <cell r="J34">
            <v>1</v>
          </cell>
          <cell r="K34" t="str">
            <v>22.09.01,кмс</v>
          </cell>
        </row>
        <row r="35">
          <cell r="B35">
            <v>29</v>
          </cell>
          <cell r="C35" t="str">
            <v>ОГАНЕЗОВ Эдмон Юрьевич</v>
          </cell>
          <cell r="D35" t="str">
            <v>22.06.00,кмс</v>
          </cell>
          <cell r="E35" t="str">
            <v>М</v>
          </cell>
          <cell r="F35" t="str">
            <v>Москва, ГБОУ ЦСиО "Самбо-70" Москомспорта</v>
          </cell>
          <cell r="H35" t="str">
            <v>Астахов В.В.</v>
          </cell>
          <cell r="J35">
            <v>1</v>
          </cell>
          <cell r="K35" t="str">
            <v>22.06.00,кмс</v>
          </cell>
        </row>
        <row r="36">
          <cell r="B36">
            <v>30</v>
          </cell>
          <cell r="C36" t="str">
            <v>ЯДРЫШНИКОВ Кирилл Эдуардович</v>
          </cell>
          <cell r="D36" t="str">
            <v>13.02.01,1</v>
          </cell>
          <cell r="E36" t="str">
            <v>УФО</v>
          </cell>
          <cell r="F36" t="str">
            <v>Свердловская, В-Пышма</v>
          </cell>
          <cell r="H36" t="str">
            <v>Суханов М.И.      Мельников А.Н.</v>
          </cell>
          <cell r="J36">
            <v>1</v>
          </cell>
          <cell r="K36" t="str">
            <v>13.02.01,1</v>
          </cell>
        </row>
        <row r="37">
          <cell r="B37">
            <v>31</v>
          </cell>
          <cell r="C37" t="str">
            <v>МИНАСЯН Самвел Альбертович</v>
          </cell>
          <cell r="D37" t="str">
            <v>30.09.00,1</v>
          </cell>
          <cell r="E37" t="str">
            <v>ПФО</v>
          </cell>
          <cell r="F37" t="str">
            <v>Саратовская, Самойловка, МО</v>
          </cell>
          <cell r="H37" t="str">
            <v>Куприсов О.В.</v>
          </cell>
          <cell r="J37">
            <v>1</v>
          </cell>
          <cell r="K37" t="str">
            <v>30.09.00,1</v>
          </cell>
        </row>
        <row r="38">
          <cell r="B38">
            <v>32</v>
          </cell>
          <cell r="C38" t="str">
            <v>ШИЛЬНИКОВ Матвей Васильевич</v>
          </cell>
          <cell r="D38" t="str">
            <v>06.04.00,кмс</v>
          </cell>
          <cell r="E38" t="str">
            <v>С-П</v>
          </cell>
          <cell r="F38" t="str">
            <v>С-Петербург, МО</v>
          </cell>
          <cell r="H38" t="str">
            <v>Чмыхалов В.В,</v>
          </cell>
          <cell r="J38">
            <v>1</v>
          </cell>
          <cell r="K38" t="str">
            <v>06.04.00,кмс</v>
          </cell>
        </row>
        <row r="39">
          <cell r="B39">
            <v>33</v>
          </cell>
          <cell r="C39" t="str">
            <v>МГДСЯН Арарат Залибегович</v>
          </cell>
          <cell r="D39" t="str">
            <v>15.10.00,кмс</v>
          </cell>
          <cell r="E39" t="str">
            <v>ЮФО</v>
          </cell>
          <cell r="F39" t="str">
            <v>Краснодарский, Армавир</v>
          </cell>
          <cell r="H39" t="str">
            <v>Бородин В.Г. Мгдсян Е.З.</v>
          </cell>
          <cell r="J39">
            <v>1</v>
          </cell>
          <cell r="K39" t="str">
            <v>15.10.00,кмс</v>
          </cell>
        </row>
        <row r="40">
          <cell r="B40">
            <v>34</v>
          </cell>
          <cell r="C40" t="str">
            <v>ФИЛИМОНОВ Андрей Сергеевич</v>
          </cell>
          <cell r="D40" t="str">
            <v>25.04.01,1</v>
          </cell>
          <cell r="E40" t="str">
            <v>СЗФО</v>
          </cell>
          <cell r="F40" t="str">
            <v>Калининградская, МО</v>
          </cell>
          <cell r="H40" t="str">
            <v>Меркучев Д.Г.</v>
          </cell>
          <cell r="J40">
            <v>1</v>
          </cell>
          <cell r="K40" t="str">
            <v>25.04.01,1</v>
          </cell>
        </row>
        <row r="41">
          <cell r="B41">
            <v>35</v>
          </cell>
          <cell r="C41" t="str">
            <v>МАТВЕЕВ Семен Викторович</v>
          </cell>
          <cell r="D41" t="str">
            <v>13.09.00, кмс</v>
          </cell>
          <cell r="E41" t="str">
            <v>СФО</v>
          </cell>
          <cell r="F41" t="str">
            <v>Алтайский край, Бийск, МО</v>
          </cell>
          <cell r="H41" t="str">
            <v>Дурыманов Н.В. Гуляев А.М.</v>
          </cell>
          <cell r="J41">
            <v>1</v>
          </cell>
          <cell r="K41" t="str">
            <v>кмс</v>
          </cell>
        </row>
        <row r="42">
          <cell r="B42">
            <v>36</v>
          </cell>
          <cell r="C42" t="str">
            <v>ЛОКТИОНОВ Даниил Владимирович</v>
          </cell>
          <cell r="D42" t="str">
            <v>13.05.00,кмс</v>
          </cell>
          <cell r="E42" t="str">
            <v>ДВФО</v>
          </cell>
          <cell r="F42" t="str">
            <v>Хабаровский край, Комсомольск, МО</v>
          </cell>
          <cell r="H42" t="str">
            <v>Сухомлинов И.А.</v>
          </cell>
          <cell r="J42">
            <v>1</v>
          </cell>
          <cell r="K42" t="str">
            <v>13.05.00,кмс</v>
          </cell>
        </row>
        <row r="43">
          <cell r="B43">
            <v>37</v>
          </cell>
          <cell r="C43" t="str">
            <v>СЕМОЧКИН Максим Романович</v>
          </cell>
          <cell r="D43" t="str">
            <v>21.03.02,кмс</v>
          </cell>
          <cell r="E43" t="str">
            <v>М</v>
          </cell>
          <cell r="F43" t="str">
            <v>Москва, ГБОУ ЦСиО "Самбо-70" Москомспорта</v>
          </cell>
          <cell r="H43" t="str">
            <v>Богомолов В.А.   Мартынов И.В.</v>
          </cell>
          <cell r="J43">
            <v>1</v>
          </cell>
          <cell r="K43" t="str">
            <v>21.03.02,кмс</v>
          </cell>
        </row>
        <row r="44">
          <cell r="B44">
            <v>38</v>
          </cell>
          <cell r="C44" t="str">
            <v>КАДОШНИКОВ Сергей Александрович</v>
          </cell>
          <cell r="D44" t="str">
            <v>09.07.00,1</v>
          </cell>
          <cell r="E44" t="str">
            <v>УФО</v>
          </cell>
          <cell r="F44" t="str">
            <v>Курганская, Курган</v>
          </cell>
          <cell r="H44" t="str">
            <v>Кашу В.Н. Распопов А.Н.</v>
          </cell>
          <cell r="J44">
            <v>1</v>
          </cell>
          <cell r="K44" t="str">
            <v>09.07.00,1</v>
          </cell>
        </row>
        <row r="45">
          <cell r="B45">
            <v>39</v>
          </cell>
          <cell r="C45" t="str">
            <v>АМИРШАДЯН Эрик Минасович</v>
          </cell>
          <cell r="D45" t="str">
            <v>14.07.01,кмс</v>
          </cell>
          <cell r="E45" t="str">
            <v>ЮФО</v>
          </cell>
          <cell r="F45" t="str">
            <v>Краснодарский, Анапа</v>
          </cell>
          <cell r="H45" t="str">
            <v>Дурноян М.И.</v>
          </cell>
          <cell r="J45">
            <v>1</v>
          </cell>
          <cell r="K45" t="str">
            <v>14.07.01,кмс</v>
          </cell>
        </row>
        <row r="46">
          <cell r="B46">
            <v>40</v>
          </cell>
          <cell r="C46" t="str">
            <v>СИРЕНКО Дмитрий Владимирович</v>
          </cell>
          <cell r="D46" t="str">
            <v>29.03.01,кмс</v>
          </cell>
          <cell r="E46" t="str">
            <v>ПФО</v>
          </cell>
          <cell r="F46" t="str">
            <v>Саратовская, Энгельс, МО</v>
          </cell>
          <cell r="H46" t="str">
            <v>Бахчев В.К.</v>
          </cell>
          <cell r="J46">
            <v>1</v>
          </cell>
          <cell r="K46" t="str">
            <v>29.03.01,кмс</v>
          </cell>
        </row>
        <row r="47">
          <cell r="B47">
            <v>41</v>
          </cell>
          <cell r="C47" t="str">
            <v>СМОЛЬКИН Дмитрий Иванович</v>
          </cell>
          <cell r="D47" t="str">
            <v>07.03.02,1</v>
          </cell>
          <cell r="E47" t="str">
            <v>ЮФО</v>
          </cell>
          <cell r="F47" t="str">
            <v>Ростовская,                  Ростов-на-Дону, ЦСКА</v>
          </cell>
          <cell r="H47" t="str">
            <v>Пантелеев Е.А.</v>
          </cell>
          <cell r="J47">
            <v>1</v>
          </cell>
          <cell r="K47" t="str">
            <v>07.03.02,1</v>
          </cell>
        </row>
        <row r="48">
          <cell r="B48">
            <v>42</v>
          </cell>
          <cell r="C48" t="str">
            <v>ИШБУЛАТОВ Артем Русланович</v>
          </cell>
          <cell r="D48" t="str">
            <v>08.01.00,кмс</v>
          </cell>
          <cell r="E48" t="str">
            <v>УФО</v>
          </cell>
          <cell r="F48" t="str">
            <v>ХМАО-Югра, Нижневартовск</v>
          </cell>
          <cell r="H48" t="str">
            <v>Воробьев В.В.</v>
          </cell>
          <cell r="J48">
            <v>1</v>
          </cell>
          <cell r="K48" t="str">
            <v>08.01.00,кмс</v>
          </cell>
        </row>
        <row r="49">
          <cell r="B49">
            <v>43</v>
          </cell>
          <cell r="C49" t="str">
            <v>СЕРГЕЕВ Александр Сергеевич</v>
          </cell>
          <cell r="D49" t="str">
            <v>14.06.01,кмс</v>
          </cell>
          <cell r="E49" t="str">
            <v>С-П</v>
          </cell>
          <cell r="F49" t="str">
            <v>С-Петербург, КШВСМ-МО</v>
          </cell>
          <cell r="H49" t="str">
            <v>Микайлов М.М.    Савельев А.В.</v>
          </cell>
          <cell r="J49">
            <v>1</v>
          </cell>
          <cell r="K49" t="str">
            <v>14.06.01,кмс</v>
          </cell>
        </row>
        <row r="50">
          <cell r="B50">
            <v>44</v>
          </cell>
          <cell r="C50" t="str">
            <v>ДАНИН Павел Андреевич</v>
          </cell>
          <cell r="D50" t="str">
            <v>20.07.00,кмс</v>
          </cell>
          <cell r="E50" t="str">
            <v>М</v>
          </cell>
          <cell r="F50" t="str">
            <v>Москва, ГБОУ ЦСиО "Самбо-70" Москомспорта</v>
          </cell>
          <cell r="H50" t="str">
            <v>Савкин А.В.        Соломатин А.В.</v>
          </cell>
          <cell r="J50">
            <v>1</v>
          </cell>
          <cell r="K50" t="str">
            <v>20.07.00,кмс</v>
          </cell>
        </row>
        <row r="51">
          <cell r="B51">
            <v>45</v>
          </cell>
          <cell r="C51" t="str">
            <v>АШИНОВ Амин Муратович</v>
          </cell>
          <cell r="D51" t="str">
            <v>23.08.01,кмс</v>
          </cell>
          <cell r="E51" t="str">
            <v>ЮФО</v>
          </cell>
          <cell r="F51" t="str">
            <v>Краснодарский, Армавир</v>
          </cell>
          <cell r="H51" t="str">
            <v>Псеунов М.А.</v>
          </cell>
          <cell r="J51">
            <v>1</v>
          </cell>
          <cell r="K51" t="str">
            <v>23.08.01,кмс</v>
          </cell>
        </row>
        <row r="52">
          <cell r="B52">
            <v>46</v>
          </cell>
          <cell r="C52" t="str">
            <v>ДАНИЛКИН Никита Олегович</v>
          </cell>
          <cell r="D52" t="str">
            <v>08.01.00,кмс</v>
          </cell>
          <cell r="E52" t="str">
            <v>ЦФО</v>
          </cell>
          <cell r="F52" t="str">
            <v>Московская, СШОР Дмитров</v>
          </cell>
          <cell r="H52" t="str">
            <v>Бондарь А.Ю.</v>
          </cell>
          <cell r="J52">
            <v>1</v>
          </cell>
          <cell r="K52" t="str">
            <v>08.01.00,кмс</v>
          </cell>
        </row>
        <row r="53">
          <cell r="B53">
            <v>47</v>
          </cell>
          <cell r="C53" t="str">
            <v>ДЖАРИМОК Довлет Асланович</v>
          </cell>
          <cell r="D53" t="str">
            <v>14.03.00,кмс</v>
          </cell>
          <cell r="E53" t="str">
            <v>ЮФО</v>
          </cell>
          <cell r="F53" t="str">
            <v>р. Адыгея</v>
          </cell>
          <cell r="H53" t="str">
            <v>Хакуринов Д. Джаримок А.</v>
          </cell>
          <cell r="J53">
            <v>1</v>
          </cell>
          <cell r="K53" t="str">
            <v>14.03.00,кмс</v>
          </cell>
        </row>
        <row r="54">
          <cell r="B54">
            <v>48</v>
          </cell>
          <cell r="C54" t="str">
            <v>ЯНГУЛЬБАЕВ Казбек Асланбекович</v>
          </cell>
          <cell r="D54" t="str">
            <v>10.01.01,кмс</v>
          </cell>
          <cell r="E54" t="str">
            <v>СКФО</v>
          </cell>
          <cell r="F54" t="str">
            <v>Чеченская р.</v>
          </cell>
          <cell r="H54" t="str">
            <v>Успаев Б.А.        Кагерманов Р.Б.</v>
          </cell>
          <cell r="J54">
            <v>1</v>
          </cell>
          <cell r="K54" t="e">
            <v>#REF!</v>
          </cell>
        </row>
        <row r="55">
          <cell r="J55">
            <v>1</v>
          </cell>
          <cell r="K55" t="str">
            <v>10.01.01,кмс</v>
          </cell>
        </row>
        <row r="56">
          <cell r="J56">
            <v>1</v>
          </cell>
          <cell r="K56">
            <v>0</v>
          </cell>
        </row>
        <row r="57">
          <cell r="J57">
            <v>1</v>
          </cell>
          <cell r="K57">
            <v>0</v>
          </cell>
        </row>
        <row r="58">
          <cell r="J58">
            <v>1</v>
          </cell>
          <cell r="K58">
            <v>0</v>
          </cell>
        </row>
        <row r="59">
          <cell r="J59">
            <v>1</v>
          </cell>
          <cell r="K59">
            <v>0</v>
          </cell>
        </row>
        <row r="60">
          <cell r="J60">
            <v>1</v>
          </cell>
          <cell r="K60">
            <v>0</v>
          </cell>
        </row>
        <row r="61">
          <cell r="J61">
            <v>1</v>
          </cell>
          <cell r="K61">
            <v>0</v>
          </cell>
        </row>
        <row r="62">
          <cell r="J62">
            <v>1</v>
          </cell>
          <cell r="K62">
            <v>0</v>
          </cell>
        </row>
        <row r="63">
          <cell r="J63">
            <v>1</v>
          </cell>
          <cell r="K63">
            <v>0</v>
          </cell>
        </row>
        <row r="64">
          <cell r="J64">
            <v>1</v>
          </cell>
          <cell r="K64">
            <v>0</v>
          </cell>
        </row>
        <row r="65">
          <cell r="J65">
            <v>1</v>
          </cell>
          <cell r="K65">
            <v>0</v>
          </cell>
        </row>
        <row r="66">
          <cell r="J66">
            <v>1</v>
          </cell>
          <cell r="K66">
            <v>0</v>
          </cell>
        </row>
        <row r="67">
          <cell r="J67">
            <v>1</v>
          </cell>
          <cell r="K67">
            <v>0</v>
          </cell>
        </row>
        <row r="68">
          <cell r="J68">
            <v>1</v>
          </cell>
          <cell r="K68">
            <v>0</v>
          </cell>
        </row>
        <row r="69">
          <cell r="J69">
            <v>1</v>
          </cell>
          <cell r="K69">
            <v>0</v>
          </cell>
        </row>
        <row r="70">
          <cell r="J70">
            <v>1</v>
          </cell>
          <cell r="K70">
            <v>0</v>
          </cell>
        </row>
      </sheetData>
      <sheetData sheetId="1"/>
      <sheetData sheetId="2"/>
      <sheetData sheetId="3"/>
      <sheetData sheetId="4">
        <row r="6">
          <cell r="C6" t="str">
            <v>АГАФОНОВ Иван Владимирович</v>
          </cell>
          <cell r="D6" t="str">
            <v>16.07.00, кмс</v>
          </cell>
          <cell r="E6" t="str">
            <v>ЦФО</v>
          </cell>
          <cell r="F6" t="str">
            <v xml:space="preserve">Липецкая </v>
          </cell>
          <cell r="G6">
            <v>0</v>
          </cell>
          <cell r="H6" t="str">
            <v>Агафонов В.Н.</v>
          </cell>
        </row>
        <row r="7">
          <cell r="C7" t="str">
            <v>ДАНИЛКИН Никита Олегович</v>
          </cell>
          <cell r="D7" t="str">
            <v>08.01.00,кмс</v>
          </cell>
          <cell r="E7" t="str">
            <v>ЦФО</v>
          </cell>
          <cell r="F7" t="str">
            <v>Московская, СШОР Дмитров</v>
          </cell>
          <cell r="G7">
            <v>0</v>
          </cell>
          <cell r="H7" t="str">
            <v>Бондарь А.Ю.</v>
          </cell>
        </row>
        <row r="8">
          <cell r="C8" t="str">
            <v>КАРДАШИН Василий Андреевич</v>
          </cell>
          <cell r="D8" t="str">
            <v>19.07.00,кмс</v>
          </cell>
          <cell r="E8" t="str">
            <v>УФО</v>
          </cell>
          <cell r="F8" t="str">
            <v>Свердловская, В-Пышма</v>
          </cell>
          <cell r="G8">
            <v>0</v>
          </cell>
          <cell r="H8" t="str">
            <v>Суханов М.И.      Минниахметов А.С.</v>
          </cell>
        </row>
        <row r="9">
          <cell r="C9" t="str">
            <v>МГДСЯН Арарат Залибегович</v>
          </cell>
          <cell r="D9" t="str">
            <v>15.10.00,кмс</v>
          </cell>
          <cell r="E9" t="str">
            <v>ЮФО</v>
          </cell>
          <cell r="F9" t="str">
            <v>Краснодарский, Армавир</v>
          </cell>
          <cell r="G9">
            <v>0</v>
          </cell>
          <cell r="H9" t="str">
            <v>Бородин В.Г. Мгдсян Е.З.</v>
          </cell>
        </row>
        <row r="10">
          <cell r="C10" t="str">
            <v>ШАЛЫГИН Егор Игоревич</v>
          </cell>
          <cell r="D10" t="str">
            <v>02.09.01,кмс</v>
          </cell>
          <cell r="E10" t="str">
            <v>М</v>
          </cell>
          <cell r="F10" t="str">
            <v>Москва, ГБОУ ЦСиО "Самбо-70" Москомспорта</v>
          </cell>
          <cell r="G10">
            <v>0</v>
          </cell>
          <cell r="H10" t="str">
            <v>Богомолов В.А.   Мартынов И.В.</v>
          </cell>
        </row>
        <row r="11">
          <cell r="C11" t="str">
            <v>СИРЕНКО Дмитрий Владимирович</v>
          </cell>
          <cell r="D11" t="str">
            <v>29.03.01,кмс</v>
          </cell>
          <cell r="E11" t="str">
            <v>ПФО</v>
          </cell>
          <cell r="F11" t="str">
            <v>Саратовская, Энгельс, МО</v>
          </cell>
          <cell r="G11">
            <v>0</v>
          </cell>
          <cell r="H11" t="str">
            <v>Бахчев В.К.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B7">
            <v>1</v>
          </cell>
          <cell r="C7" t="str">
            <v>ЛОМИВОРОТОВ Илья Романович</v>
          </cell>
          <cell r="D7" t="str">
            <v>19.03.01, 1р</v>
          </cell>
          <cell r="E7" t="str">
            <v>ЦФО</v>
          </cell>
          <cell r="F7" t="str">
            <v>Тульская, Тула</v>
          </cell>
          <cell r="H7" t="str">
            <v>Ломиворотов Р.Н.</v>
          </cell>
          <cell r="J7">
            <v>1</v>
          </cell>
          <cell r="K7" t="str">
            <v>1р</v>
          </cell>
          <cell r="Y7" t="str">
            <v>Алтайский край</v>
          </cell>
          <cell r="AH7">
            <v>49</v>
          </cell>
        </row>
        <row r="8">
          <cell r="B8">
            <v>2</v>
          </cell>
          <cell r="C8" t="str">
            <v>ГЛАДКИХ Егор Андреевич</v>
          </cell>
          <cell r="D8" t="str">
            <v>27.01.01, кмс</v>
          </cell>
          <cell r="E8" t="str">
            <v>М</v>
          </cell>
          <cell r="F8" t="str">
            <v>Москва, ГБОУ ЦСиО "Самбо-70" Москомспорта</v>
          </cell>
          <cell r="H8" t="str">
            <v>Кабанов Д.Б.       Богатырев Д.В.</v>
          </cell>
          <cell r="J8">
            <v>1</v>
          </cell>
          <cell r="K8" t="str">
            <v>кмс</v>
          </cell>
          <cell r="Y8" t="str">
            <v>Амурская</v>
          </cell>
        </row>
        <row r="9">
          <cell r="B9">
            <v>3</v>
          </cell>
          <cell r="C9" t="str">
            <v>ПОРФИРОВ Георгий Павлович</v>
          </cell>
          <cell r="D9" t="str">
            <v>23.07.01, кмс</v>
          </cell>
          <cell r="E9" t="str">
            <v>ЮФО</v>
          </cell>
          <cell r="F9" t="str">
            <v>р. Адыгея</v>
          </cell>
          <cell r="H9" t="str">
            <v>Хакуринов Д.</v>
          </cell>
          <cell r="J9">
            <v>1</v>
          </cell>
          <cell r="K9" t="str">
            <v>кмс</v>
          </cell>
          <cell r="Y9" t="str">
            <v>Владимирская</v>
          </cell>
        </row>
        <row r="10">
          <cell r="B10">
            <v>4</v>
          </cell>
          <cell r="C10" t="str">
            <v>НИКОЛАЕВ Никита Алексеевич</v>
          </cell>
          <cell r="D10" t="str">
            <v>22.01.01, 1р</v>
          </cell>
          <cell r="E10" t="str">
            <v>ПФО</v>
          </cell>
          <cell r="F10" t="str">
            <v>Чувашская р. ,Чебоксары</v>
          </cell>
          <cell r="H10" t="str">
            <v>Малов С.А.  Осипов Д.Н.</v>
          </cell>
          <cell r="J10">
            <v>1</v>
          </cell>
          <cell r="K10" t="str">
            <v>1р</v>
          </cell>
          <cell r="Y10" t="str">
            <v>Волгоградская</v>
          </cell>
        </row>
        <row r="11">
          <cell r="B11">
            <v>5</v>
          </cell>
          <cell r="C11" t="str">
            <v>БАСИСТОВ Святослав Дмитриевич</v>
          </cell>
          <cell r="D11" t="str">
            <v>19.03.01, 1р</v>
          </cell>
          <cell r="E11" t="str">
            <v>УФО</v>
          </cell>
          <cell r="F11" t="str">
            <v>Свердловская, Екатеринбург</v>
          </cell>
          <cell r="H11" t="str">
            <v>Коростылев А.Б.       Юсупов А.Б.</v>
          </cell>
          <cell r="J11">
            <v>1</v>
          </cell>
          <cell r="K11" t="str">
            <v>1р</v>
          </cell>
          <cell r="Y11" t="str">
            <v>Камчатский край</v>
          </cell>
        </row>
        <row r="12">
          <cell r="B12">
            <v>6</v>
          </cell>
          <cell r="C12" t="str">
            <v>БОРЧАШВИЛИ Алихан Ловаевич</v>
          </cell>
          <cell r="D12" t="str">
            <v>06.01.00, кмс</v>
          </cell>
          <cell r="E12" t="str">
            <v>ПФО</v>
          </cell>
          <cell r="F12" t="str">
            <v>Саратовская, Саратов, "Динамо"</v>
          </cell>
          <cell r="H12" t="str">
            <v>Нилогов В.В.       Мартынов А.Т.</v>
          </cell>
          <cell r="J12">
            <v>1</v>
          </cell>
          <cell r="K12" t="str">
            <v>кмс</v>
          </cell>
          <cell r="Y12" t="str">
            <v>Краснодарский</v>
          </cell>
        </row>
        <row r="13">
          <cell r="B13">
            <v>7</v>
          </cell>
          <cell r="C13" t="str">
            <v>КАЛАЧИКОВ Антон Евгеньевич</v>
          </cell>
          <cell r="D13" t="str">
            <v>10.03.01, кмс</v>
          </cell>
          <cell r="E13" t="str">
            <v>ДВФО</v>
          </cell>
          <cell r="F13" t="str">
            <v>Камчатский край,                    П-Камчатский</v>
          </cell>
          <cell r="H13" t="str">
            <v>Бузин Г.А. Бузина А.С.</v>
          </cell>
          <cell r="J13">
            <v>1</v>
          </cell>
          <cell r="K13" t="str">
            <v>кмс</v>
          </cell>
          <cell r="Y13" t="str">
            <v>Курганская</v>
          </cell>
        </row>
        <row r="14">
          <cell r="B14">
            <v>8</v>
          </cell>
          <cell r="C14" t="str">
            <v>СМОРОДИНОВ Павел Сергеевич</v>
          </cell>
          <cell r="D14" t="str">
            <v>21.01.00, кмс</v>
          </cell>
          <cell r="E14" t="str">
            <v>С-П</v>
          </cell>
          <cell r="F14" t="str">
            <v>С-Петербург, МО</v>
          </cell>
          <cell r="H14" t="str">
            <v>Болов В.В.</v>
          </cell>
          <cell r="J14">
            <v>1</v>
          </cell>
          <cell r="K14" t="str">
            <v>кмс</v>
          </cell>
          <cell r="Y14" t="str">
            <v>Ленинградская</v>
          </cell>
        </row>
        <row r="15">
          <cell r="B15">
            <v>9</v>
          </cell>
          <cell r="C15" t="str">
            <v>ГИЯСОВ Абдурахмон Сайхужаевич</v>
          </cell>
          <cell r="D15" t="str">
            <v>06.02.00, 1р</v>
          </cell>
          <cell r="E15" t="str">
            <v>СФО</v>
          </cell>
          <cell r="F15" t="str">
            <v>Новосибирская, Новосибирск, СС</v>
          </cell>
          <cell r="H15" t="str">
            <v>Меньщиков С.М. Копенкин А.В.</v>
          </cell>
          <cell r="J15">
            <v>1</v>
          </cell>
          <cell r="K15" t="str">
            <v>1р</v>
          </cell>
          <cell r="Y15" t="str">
            <v>Москва</v>
          </cell>
        </row>
        <row r="16">
          <cell r="B16">
            <v>10</v>
          </cell>
          <cell r="C16" t="str">
            <v>МАКЕЕВ Максим Олегович</v>
          </cell>
          <cell r="D16" t="str">
            <v>13.09.01, кмс</v>
          </cell>
          <cell r="E16" t="str">
            <v>ПФО</v>
          </cell>
          <cell r="F16" t="str">
            <v>Саратовская, Турки, МО</v>
          </cell>
          <cell r="H16" t="str">
            <v>Торосян С.Р.</v>
          </cell>
          <cell r="J16">
            <v>1</v>
          </cell>
          <cell r="K16" t="str">
            <v>кмс</v>
          </cell>
          <cell r="Y16" t="str">
            <v>Нижегородская</v>
          </cell>
        </row>
        <row r="17">
          <cell r="B17">
            <v>11</v>
          </cell>
          <cell r="C17" t="str">
            <v>ВАСИЛЬЕВ Михаил Александрович</v>
          </cell>
          <cell r="D17" t="str">
            <v>23.06.02, кмс</v>
          </cell>
          <cell r="E17" t="str">
            <v>СЗФО</v>
          </cell>
          <cell r="F17" t="str">
            <v>Псковская, Псков</v>
          </cell>
          <cell r="H17" t="str">
            <v>Алекминский Д.С.</v>
          </cell>
          <cell r="J17">
            <v>1</v>
          </cell>
          <cell r="K17" t="str">
            <v>кмс</v>
          </cell>
        </row>
        <row r="18">
          <cell r="B18">
            <v>12</v>
          </cell>
          <cell r="C18" t="str">
            <v>МАЛЬСАГОВ Муслим Умарович</v>
          </cell>
          <cell r="D18" t="str">
            <v>06.06.00, 1р</v>
          </cell>
          <cell r="E18" t="str">
            <v>СКФО</v>
          </cell>
          <cell r="F18" t="str">
            <v>р. Ингушетия</v>
          </cell>
          <cell r="H18" t="str">
            <v>Мальсагов М.А.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ВИШНЯКОВ Дмитрий Алексеевич</v>
          </cell>
          <cell r="D19" t="str">
            <v>04.04.00, кмс</v>
          </cell>
          <cell r="E19" t="str">
            <v>ЦФО</v>
          </cell>
          <cell r="F19" t="str">
            <v>Владимирская, Владимир</v>
          </cell>
          <cell r="H19" t="str">
            <v>Савельев А.В.</v>
          </cell>
          <cell r="J19">
            <v>1</v>
          </cell>
          <cell r="K19" t="str">
            <v>кмс</v>
          </cell>
        </row>
        <row r="20">
          <cell r="B20">
            <v>14</v>
          </cell>
          <cell r="C20" t="str">
            <v>АХМЕДОВ Турал Заур оглы</v>
          </cell>
          <cell r="D20" t="str">
            <v>15.05.00, 1р</v>
          </cell>
          <cell r="E20" t="str">
            <v>ПФО</v>
          </cell>
          <cell r="F20" t="str">
            <v>Нижегородская, Кстово</v>
          </cell>
          <cell r="H20" t="str">
            <v>Азизов З.А.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МАШКО Кирилл Андреевич</v>
          </cell>
          <cell r="D21" t="str">
            <v>25.01.01, кмс</v>
          </cell>
          <cell r="E21" t="str">
            <v>М</v>
          </cell>
          <cell r="F21" t="str">
            <v>Москва, ГБОУ ЦСиО "Самбо-70" Москомспорта</v>
          </cell>
          <cell r="H21" t="str">
            <v>Богомолов В.А.   Мартынов И.В.</v>
          </cell>
          <cell r="J21">
            <v>1</v>
          </cell>
          <cell r="K21" t="str">
            <v>кмс</v>
          </cell>
        </row>
        <row r="22">
          <cell r="B22">
            <v>16</v>
          </cell>
          <cell r="C22" t="str">
            <v>ПИРОГОВ Валерий Сергеевич</v>
          </cell>
          <cell r="D22" t="str">
            <v>20.07.01, кмс</v>
          </cell>
          <cell r="E22" t="str">
            <v>ЮФО</v>
          </cell>
          <cell r="F22" t="str">
            <v>Севастополь</v>
          </cell>
          <cell r="H22" t="str">
            <v>Блошенко А.А.     Белозеров В.Т.</v>
          </cell>
          <cell r="J22">
            <v>1</v>
          </cell>
          <cell r="K22" t="str">
            <v>кмс</v>
          </cell>
        </row>
        <row r="23">
          <cell r="B23">
            <v>17</v>
          </cell>
          <cell r="C23" t="str">
            <v>КРИВЕНКОВ Даниил Викторович</v>
          </cell>
          <cell r="D23" t="str">
            <v>22.01.01, кмс</v>
          </cell>
          <cell r="E23" t="str">
            <v>ДВФО</v>
          </cell>
          <cell r="F23" t="str">
            <v>Амурская, Свободный</v>
          </cell>
          <cell r="H23" t="str">
            <v>Сенопальников А.С.</v>
          </cell>
          <cell r="J23">
            <v>1</v>
          </cell>
          <cell r="K23" t="str">
            <v>кмс</v>
          </cell>
        </row>
        <row r="24">
          <cell r="B24">
            <v>18</v>
          </cell>
          <cell r="C24" t="str">
            <v>КУРОЧКИН Дмитрий Сергеевич</v>
          </cell>
          <cell r="D24" t="str">
            <v>04.10.01, 3р</v>
          </cell>
          <cell r="E24" t="str">
            <v>ЮФО</v>
          </cell>
          <cell r="F24" t="str">
            <v>Ростовская, Гуково, МО</v>
          </cell>
          <cell r="H24" t="str">
            <v>Глущенко М.          Токарева М.А.</v>
          </cell>
          <cell r="J24">
            <v>1</v>
          </cell>
          <cell r="K24" t="str">
            <v>3р</v>
          </cell>
        </row>
        <row r="25">
          <cell r="B25">
            <v>19</v>
          </cell>
          <cell r="C25" t="str">
            <v>КУРНИКОВ Всеволод Сергеевич</v>
          </cell>
          <cell r="D25" t="str">
            <v>11.06.00, кмс</v>
          </cell>
          <cell r="E25" t="str">
            <v>ПФО</v>
          </cell>
          <cell r="F25" t="str">
            <v>Саратовская, Энгельс, МО</v>
          </cell>
          <cell r="H25" t="str">
            <v>Гусев М.С.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ДАРОВ Леон Нораирович</v>
          </cell>
          <cell r="D26" t="str">
            <v>13.11.01, 1р</v>
          </cell>
          <cell r="E26" t="str">
            <v>ЮФО</v>
          </cell>
          <cell r="F26" t="str">
            <v>Краснодарский, Сочи</v>
          </cell>
          <cell r="H26" t="str">
            <v>Демура А.В.</v>
          </cell>
          <cell r="J26">
            <v>1</v>
          </cell>
          <cell r="K26" t="str">
            <v>1р</v>
          </cell>
        </row>
        <row r="27">
          <cell r="B27">
            <v>21</v>
          </cell>
          <cell r="C27" t="str">
            <v>ВОРОНКИН Егор Александрович</v>
          </cell>
          <cell r="D27" t="str">
            <v>13.10.01, кмс</v>
          </cell>
          <cell r="E27" t="str">
            <v>ПФО</v>
          </cell>
          <cell r="F27" t="str">
            <v>Саратовская, Саратов, ФСОП "Россия"</v>
          </cell>
          <cell r="H27" t="str">
            <v xml:space="preserve">Коченюк А.А.          </v>
          </cell>
          <cell r="J27">
            <v>1</v>
          </cell>
          <cell r="K27" t="str">
            <v>кмс</v>
          </cell>
        </row>
        <row r="28">
          <cell r="B28">
            <v>22</v>
          </cell>
          <cell r="C28" t="str">
            <v>ДИВАНЯН Самвел Саакович</v>
          </cell>
          <cell r="D28" t="str">
            <v>05.05.00, 1р</v>
          </cell>
          <cell r="E28" t="str">
            <v>ЮФО</v>
          </cell>
          <cell r="F28" t="str">
            <v>Краснодарский, Армавир</v>
          </cell>
          <cell r="H28" t="str">
            <v>Бородин В.Г. Мгдсян Е.З.</v>
          </cell>
          <cell r="J28">
            <v>1</v>
          </cell>
          <cell r="K28" t="str">
            <v>1р</v>
          </cell>
        </row>
        <row r="29">
          <cell r="B29">
            <v>23</v>
          </cell>
          <cell r="C29" t="str">
            <v>ВАТАЕВ Давид Николаевич</v>
          </cell>
          <cell r="D29" t="str">
            <v>16.07.01, кмс</v>
          </cell>
          <cell r="E29" t="str">
            <v>СКФО</v>
          </cell>
          <cell r="F29" t="str">
            <v>РСО-Алания</v>
          </cell>
          <cell r="H29" t="str">
            <v>Кочиев А. Кочиев Т.</v>
          </cell>
          <cell r="J29">
            <v>1</v>
          </cell>
          <cell r="K29" t="str">
            <v>кмс</v>
          </cell>
        </row>
        <row r="30">
          <cell r="B30">
            <v>24</v>
          </cell>
          <cell r="C30" t="str">
            <v>ДУСТАНОВ Данил Васильевич</v>
          </cell>
          <cell r="D30" t="str">
            <v>20.03.01, кмс</v>
          </cell>
          <cell r="E30" t="str">
            <v>УФО</v>
          </cell>
          <cell r="F30" t="str">
            <v>Курганская, Юргамышская</v>
          </cell>
          <cell r="H30" t="str">
            <v>Кинель С.В.</v>
          </cell>
          <cell r="J30">
            <v>1</v>
          </cell>
          <cell r="K30" t="str">
            <v>кмс</v>
          </cell>
        </row>
        <row r="31">
          <cell r="B31">
            <v>25</v>
          </cell>
          <cell r="C31" t="str">
            <v>РОМАНОВ Максим Максимович</v>
          </cell>
          <cell r="D31" t="str">
            <v>10.07.00, кмс</v>
          </cell>
          <cell r="E31" t="str">
            <v>М</v>
          </cell>
          <cell r="F31" t="str">
            <v>Москва, ГБОУ ЦСиО "Самбо-70" Москомспорта</v>
          </cell>
          <cell r="H31" t="str">
            <v>Богомолов В.А.   Мартынов И.В.</v>
          </cell>
          <cell r="J31">
            <v>1</v>
          </cell>
          <cell r="K31" t="str">
            <v>кмс</v>
          </cell>
        </row>
        <row r="32">
          <cell r="B32">
            <v>26</v>
          </cell>
          <cell r="C32" t="str">
            <v>КАПУСТИН Илья Дмитриевич</v>
          </cell>
          <cell r="D32" t="str">
            <v>02.08.00, кмс</v>
          </cell>
          <cell r="E32" t="str">
            <v>ПФО</v>
          </cell>
          <cell r="F32" t="str">
            <v>Чувашская р. ,Чебоксары</v>
          </cell>
          <cell r="H32" t="str">
            <v>Пегасов С.В. Рыбаков А.Б.</v>
          </cell>
          <cell r="J32">
            <v>1</v>
          </cell>
          <cell r="K32" t="str">
            <v>кмс</v>
          </cell>
        </row>
        <row r="33">
          <cell r="B33">
            <v>27</v>
          </cell>
          <cell r="C33" t="str">
            <v xml:space="preserve">БАБИЛАШВИЛИ Миша </v>
          </cell>
          <cell r="D33" t="str">
            <v>16.07.00, кмс</v>
          </cell>
          <cell r="E33" t="str">
            <v>ПФО</v>
          </cell>
          <cell r="F33" t="str">
            <v>Пермский, Пермь, МО</v>
          </cell>
          <cell r="H33" t="str">
            <v>Шакало С.В.</v>
          </cell>
          <cell r="J33">
            <v>1</v>
          </cell>
          <cell r="K33" t="str">
            <v>кмс</v>
          </cell>
        </row>
        <row r="34">
          <cell r="B34">
            <v>28</v>
          </cell>
          <cell r="C34" t="str">
            <v>ЩЕРБАКОВ Денис Алексеевич</v>
          </cell>
          <cell r="D34" t="str">
            <v>21.07.00, кмс</v>
          </cell>
          <cell r="E34" t="str">
            <v>ЦФО</v>
          </cell>
          <cell r="F34" t="str">
            <v>Владимирская, Владимир</v>
          </cell>
          <cell r="H34" t="str">
            <v>Рогачёв В.М.</v>
          </cell>
          <cell r="J34">
            <v>1</v>
          </cell>
          <cell r="K34" t="str">
            <v>кмс</v>
          </cell>
        </row>
        <row r="35">
          <cell r="B35">
            <v>29</v>
          </cell>
          <cell r="C35" t="str">
            <v>ТИНЧУРИН Эльдар Дамирович</v>
          </cell>
          <cell r="D35" t="str">
            <v>17.08.00, 2р</v>
          </cell>
          <cell r="E35" t="str">
            <v>М</v>
          </cell>
          <cell r="F35" t="str">
            <v>Москва, ГБОУ ЦСиО "Самбо-70" Москомспорта</v>
          </cell>
          <cell r="H35" t="str">
            <v>Богомолов В.А.   Мартынов И.В.</v>
          </cell>
          <cell r="J35">
            <v>1</v>
          </cell>
          <cell r="K35" t="str">
            <v>2р</v>
          </cell>
        </row>
        <row r="36">
          <cell r="B36">
            <v>30</v>
          </cell>
          <cell r="C36" t="str">
            <v>АВЕДИСЯН Ашот Ашотович</v>
          </cell>
          <cell r="D36" t="str">
            <v>13.05.01, 1р</v>
          </cell>
          <cell r="E36" t="str">
            <v>ЮФО</v>
          </cell>
          <cell r="F36" t="str">
            <v>Краснодарский, Сочи</v>
          </cell>
          <cell r="H36" t="str">
            <v>Антонян Р.А.</v>
          </cell>
          <cell r="J36">
            <v>1</v>
          </cell>
          <cell r="K36" t="str">
            <v>1р</v>
          </cell>
        </row>
        <row r="37">
          <cell r="B37">
            <v>31</v>
          </cell>
          <cell r="C37" t="str">
            <v>БЕРКАЛЬ Виктор Александрович</v>
          </cell>
          <cell r="D37" t="str">
            <v>12.01.01, кмс</v>
          </cell>
          <cell r="E37" t="str">
            <v>ДВФО</v>
          </cell>
          <cell r="F37" t="str">
            <v>Амурская, Благовещенск</v>
          </cell>
          <cell r="H37" t="str">
            <v>Магдыч М.В.          Курашов В.И.</v>
          </cell>
          <cell r="J37">
            <v>1</v>
          </cell>
          <cell r="K37" t="str">
            <v>кмс</v>
          </cell>
        </row>
        <row r="38">
          <cell r="B38">
            <v>32</v>
          </cell>
          <cell r="C38" t="str">
            <v>ХАЧЕМИЗОВ Айтеч Амербиевич</v>
          </cell>
          <cell r="D38" t="str">
            <v>12.03.00, кмс</v>
          </cell>
          <cell r="E38" t="str">
            <v>ЮФО</v>
          </cell>
          <cell r="F38" t="str">
            <v>р. Адыгея</v>
          </cell>
          <cell r="H38" t="str">
            <v>Хакуринов Д.         Шевоцуков М.</v>
          </cell>
          <cell r="J38">
            <v>1</v>
          </cell>
          <cell r="K38" t="str">
            <v>кмс</v>
          </cell>
        </row>
        <row r="39">
          <cell r="B39">
            <v>33</v>
          </cell>
          <cell r="C39" t="str">
            <v>ГУСИХАНОВ Турпалали Рамазанович</v>
          </cell>
          <cell r="D39" t="str">
            <v>09.08.00, кмс</v>
          </cell>
          <cell r="E39" t="str">
            <v>УФО</v>
          </cell>
          <cell r="F39" t="str">
            <v>Курганская, Курган</v>
          </cell>
          <cell r="H39" t="str">
            <v>Герасимов Д.В. Герасимова К.В.</v>
          </cell>
          <cell r="J39">
            <v>1</v>
          </cell>
          <cell r="K39" t="str">
            <v>кмс</v>
          </cell>
        </row>
        <row r="40">
          <cell r="B40">
            <v>34</v>
          </cell>
          <cell r="C40" t="str">
            <v>БОРОВИКОВ Егор Денисович</v>
          </cell>
          <cell r="D40" t="str">
            <v>23.11.00, 1р</v>
          </cell>
          <cell r="E40" t="str">
            <v>ПФО</v>
          </cell>
          <cell r="F40" t="str">
            <v>Саратовская, Саратов, "Динамо"</v>
          </cell>
          <cell r="H40" t="str">
            <v>Нилогов В.В.       Мартынов А.Т.</v>
          </cell>
          <cell r="J40">
            <v>1</v>
          </cell>
          <cell r="K40" t="str">
            <v>1р</v>
          </cell>
        </row>
        <row r="41">
          <cell r="B41">
            <v>35</v>
          </cell>
          <cell r="C41" t="str">
            <v>КАНКУЛОВ Астемир Муратович</v>
          </cell>
          <cell r="D41" t="str">
            <v>11.08.01, кмс</v>
          </cell>
          <cell r="E41" t="str">
            <v>С-П</v>
          </cell>
          <cell r="F41" t="str">
            <v>С-Петербург, КШВСМ-МО</v>
          </cell>
          <cell r="H41" t="str">
            <v>Гасанов А.З. Алимов М.Г.</v>
          </cell>
          <cell r="J41">
            <v>1</v>
          </cell>
          <cell r="K41" t="str">
            <v>кмс</v>
          </cell>
        </row>
        <row r="42">
          <cell r="B42">
            <v>36</v>
          </cell>
          <cell r="C42" t="str">
            <v>ЕЛИСЕЕНКО Виталий Юрьевич</v>
          </cell>
          <cell r="D42" t="str">
            <v>04.07.00, кмс</v>
          </cell>
          <cell r="E42" t="str">
            <v>СФО</v>
          </cell>
          <cell r="F42" t="str">
            <v>Алтайский край, Бийск, МО</v>
          </cell>
          <cell r="H42" t="str">
            <v xml:space="preserve">Шалюта П.В. Паринова Т.В. </v>
          </cell>
          <cell r="J42">
            <v>1</v>
          </cell>
          <cell r="K42" t="str">
            <v>кмс</v>
          </cell>
        </row>
        <row r="43">
          <cell r="B43">
            <v>37</v>
          </cell>
          <cell r="C43" t="str">
            <v>КАДЫКОВ Александр Васильевич</v>
          </cell>
          <cell r="D43" t="str">
            <v>19.05.00, кмс</v>
          </cell>
          <cell r="E43" t="str">
            <v>ПФО</v>
          </cell>
          <cell r="F43" t="str">
            <v>Саратовская, Энгельс, МО</v>
          </cell>
          <cell r="H43" t="str">
            <v>Гусев М.С.</v>
          </cell>
          <cell r="J43">
            <v>1</v>
          </cell>
          <cell r="K43" t="str">
            <v>кмс</v>
          </cell>
        </row>
        <row r="44">
          <cell r="B44">
            <v>38</v>
          </cell>
          <cell r="C44" t="str">
            <v>МАЛЬСАГОВ Алихан Тамерланович</v>
          </cell>
          <cell r="D44" t="str">
            <v>07.03.00, 1р</v>
          </cell>
          <cell r="E44" t="str">
            <v>СКФО</v>
          </cell>
          <cell r="F44" t="str">
            <v>р. Ингушетия</v>
          </cell>
          <cell r="H44" t="str">
            <v>Мальсагов М.А.</v>
          </cell>
          <cell r="J44">
            <v>1</v>
          </cell>
          <cell r="K44" t="str">
            <v>1р</v>
          </cell>
        </row>
        <row r="45">
          <cell r="B45">
            <v>39</v>
          </cell>
          <cell r="C45" t="str">
            <v>ДАЛАЙ-ООЛ Буян- Доржу Леонидович</v>
          </cell>
          <cell r="D45" t="str">
            <v>18.04.02, кмс</v>
          </cell>
          <cell r="E45" t="str">
            <v>СФО</v>
          </cell>
          <cell r="F45" t="str">
            <v>р.Тыва</v>
          </cell>
          <cell r="H45" t="str">
            <v>Допай Ш.С.</v>
          </cell>
          <cell r="J45">
            <v>1</v>
          </cell>
          <cell r="K45" t="str">
            <v>кмс</v>
          </cell>
        </row>
        <row r="46">
          <cell r="B46">
            <v>40</v>
          </cell>
          <cell r="C46" t="str">
            <v>ГАЛОЧКИН Евгений Игоревич</v>
          </cell>
          <cell r="D46" t="str">
            <v>14.08.01, кмс</v>
          </cell>
          <cell r="E46" t="str">
            <v>ЮФО</v>
          </cell>
          <cell r="F46" t="str">
            <v>Ростовская, Ростов</v>
          </cell>
          <cell r="H46" t="str">
            <v>Пантелеев Е.А.</v>
          </cell>
          <cell r="J46">
            <v>1</v>
          </cell>
          <cell r="K46" t="str">
            <v>кмс</v>
          </cell>
        </row>
        <row r="47">
          <cell r="B47">
            <v>41</v>
          </cell>
          <cell r="C47" t="str">
            <v>ЗУЕВ Андрей Витальевич</v>
          </cell>
          <cell r="D47" t="str">
            <v>23.08.02, 1р</v>
          </cell>
          <cell r="E47" t="str">
            <v>ЮФО</v>
          </cell>
          <cell r="F47" t="str">
            <v>р. Крым, Симферополь</v>
          </cell>
          <cell r="H47" t="str">
            <v>Бычков Л.М. Соменко Р.Г.</v>
          </cell>
          <cell r="J47">
            <v>1</v>
          </cell>
          <cell r="K47" t="str">
            <v>1р</v>
          </cell>
        </row>
        <row r="48">
          <cell r="B48">
            <v>42</v>
          </cell>
          <cell r="C48" t="str">
            <v>РУЗАВИН Сергей Андреевич</v>
          </cell>
          <cell r="D48" t="str">
            <v>17.04.00, кмс</v>
          </cell>
          <cell r="E48" t="str">
            <v>ПФО</v>
          </cell>
          <cell r="F48" t="str">
            <v>Чувашская р. ,Чебоксары</v>
          </cell>
          <cell r="H48" t="str">
            <v>Пегасов С.В.        Трофимов Е.В.</v>
          </cell>
          <cell r="J48">
            <v>1</v>
          </cell>
          <cell r="K48" t="str">
            <v>кмс</v>
          </cell>
        </row>
        <row r="49">
          <cell r="B49">
            <v>43</v>
          </cell>
          <cell r="C49" t="str">
            <v>ШТЕФАН Кирилл Игоревич</v>
          </cell>
          <cell r="D49" t="str">
            <v>07.12.01, 2р</v>
          </cell>
          <cell r="E49" t="str">
            <v>УФО</v>
          </cell>
          <cell r="F49" t="str">
            <v>Курганская, Курган</v>
          </cell>
          <cell r="H49" t="str">
            <v>Евтодеев В.Ф.</v>
          </cell>
          <cell r="J49">
            <v>1</v>
          </cell>
          <cell r="K49" t="str">
            <v>2р</v>
          </cell>
        </row>
        <row r="50">
          <cell r="B50">
            <v>44</v>
          </cell>
          <cell r="C50" t="str">
            <v>ВАСИЛЬЕВ Даниил Графович</v>
          </cell>
          <cell r="D50" t="str">
            <v>14.02.01, кмс</v>
          </cell>
          <cell r="E50" t="str">
            <v>СЗФО</v>
          </cell>
          <cell r="F50" t="str">
            <v>Ленинградская, Луга</v>
          </cell>
          <cell r="H50" t="str">
            <v>Позднеев Г.Н. Бобров С.А.</v>
          </cell>
          <cell r="J50">
            <v>1</v>
          </cell>
          <cell r="K50" t="str">
            <v>кмс</v>
          </cell>
        </row>
        <row r="51">
          <cell r="B51">
            <v>45</v>
          </cell>
          <cell r="C51" t="str">
            <v>УСПЕНСКИЙ Антон Сергеевич</v>
          </cell>
          <cell r="D51" t="str">
            <v>06.02.01, 1р</v>
          </cell>
          <cell r="E51" t="str">
            <v>М</v>
          </cell>
          <cell r="F51" t="str">
            <v>Москва, ГБОУ ЦСиО "Самбо-70" Москомспорта</v>
          </cell>
          <cell r="H51" t="str">
            <v>Юхарев С.С. Савкин А.В.</v>
          </cell>
          <cell r="J51">
            <v>1</v>
          </cell>
          <cell r="K51" t="str">
            <v>1р</v>
          </cell>
        </row>
        <row r="52">
          <cell r="B52">
            <v>46</v>
          </cell>
          <cell r="C52" t="str">
            <v>СКРЫПЧЕНКО Константин Александрович</v>
          </cell>
          <cell r="D52" t="str">
            <v>03.02.01, 1р</v>
          </cell>
          <cell r="E52" t="str">
            <v>ЮФО</v>
          </cell>
          <cell r="F52" t="str">
            <v>Волгоградская</v>
          </cell>
          <cell r="H52" t="str">
            <v>Стеганцев Ю.В. Вьюжанина Е.Г.</v>
          </cell>
          <cell r="J52">
            <v>1</v>
          </cell>
          <cell r="K52" t="str">
            <v>1р</v>
          </cell>
        </row>
        <row r="53">
          <cell r="B53">
            <v>47</v>
          </cell>
          <cell r="C53" t="str">
            <v>СУРХАЕВ Абдула Курбанович</v>
          </cell>
          <cell r="D53" t="str">
            <v>25.01.00, кмс</v>
          </cell>
          <cell r="E53" t="str">
            <v>СКФО</v>
          </cell>
          <cell r="F53" t="str">
            <v>Ставропольский край, Новоселицкий, МО</v>
          </cell>
          <cell r="H53" t="str">
            <v>Нурбагандов М.Н. Кишмахов Р.М.</v>
          </cell>
          <cell r="J53">
            <v>1</v>
          </cell>
          <cell r="K53" t="str">
            <v>кмс</v>
          </cell>
        </row>
        <row r="54">
          <cell r="B54">
            <v>48</v>
          </cell>
          <cell r="C54" t="str">
            <v>НИКИТИН Владислав Сергеевич</v>
          </cell>
          <cell r="D54" t="str">
            <v>р03.10.00, 1р</v>
          </cell>
          <cell r="E54" t="str">
            <v>ПФО</v>
          </cell>
          <cell r="F54" t="str">
            <v>Саратовская, Саратов, "Динамо"</v>
          </cell>
          <cell r="H54" t="str">
            <v>Рожков В.И. Торосян С.Р.</v>
          </cell>
          <cell r="J54">
            <v>1</v>
          </cell>
          <cell r="K54" t="str">
            <v>1р</v>
          </cell>
        </row>
        <row r="55">
          <cell r="B55">
            <v>49</v>
          </cell>
          <cell r="C55" t="str">
            <v>ТИХОНОВ Денис Сергеевич</v>
          </cell>
          <cell r="D55" t="str">
            <v>07.05.00, кмс</v>
          </cell>
          <cell r="E55" t="str">
            <v>ЦФО</v>
          </cell>
          <cell r="F55" t="str">
            <v>Ярославская, Ярославль</v>
          </cell>
          <cell r="H55" t="str">
            <v>Лавриков А.В.         Воронин С.М.</v>
          </cell>
          <cell r="J55">
            <v>1</v>
          </cell>
          <cell r="K55" t="str">
            <v>кмс</v>
          </cell>
        </row>
        <row r="56">
          <cell r="J56">
            <v>1</v>
          </cell>
          <cell r="K56">
            <v>0</v>
          </cell>
        </row>
        <row r="57">
          <cell r="J57">
            <v>1</v>
          </cell>
          <cell r="K57">
            <v>0</v>
          </cell>
        </row>
        <row r="58">
          <cell r="J58">
            <v>1</v>
          </cell>
          <cell r="K58">
            <v>0</v>
          </cell>
        </row>
        <row r="59">
          <cell r="J59">
            <v>1</v>
          </cell>
          <cell r="K59">
            <v>0</v>
          </cell>
        </row>
        <row r="60">
          <cell r="J60">
            <v>1</v>
          </cell>
          <cell r="K60">
            <v>0</v>
          </cell>
        </row>
        <row r="61">
          <cell r="J61">
            <v>1</v>
          </cell>
          <cell r="K61">
            <v>0</v>
          </cell>
        </row>
        <row r="62">
          <cell r="J62">
            <v>1</v>
          </cell>
          <cell r="K62">
            <v>0</v>
          </cell>
        </row>
        <row r="63">
          <cell r="J63">
            <v>1</v>
          </cell>
          <cell r="K63">
            <v>0</v>
          </cell>
        </row>
        <row r="64">
          <cell r="J64">
            <v>1</v>
          </cell>
          <cell r="K64">
            <v>0</v>
          </cell>
        </row>
        <row r="65">
          <cell r="J65">
            <v>1</v>
          </cell>
          <cell r="K65">
            <v>0</v>
          </cell>
        </row>
        <row r="66">
          <cell r="J66">
            <v>1</v>
          </cell>
          <cell r="K66">
            <v>0</v>
          </cell>
        </row>
        <row r="67">
          <cell r="J67">
            <v>1</v>
          </cell>
          <cell r="K67">
            <v>0</v>
          </cell>
        </row>
        <row r="68">
          <cell r="J68">
            <v>1</v>
          </cell>
          <cell r="K68">
            <v>0</v>
          </cell>
        </row>
        <row r="69">
          <cell r="J69">
            <v>1</v>
          </cell>
          <cell r="K69">
            <v>0</v>
          </cell>
        </row>
        <row r="70">
          <cell r="J70">
            <v>1</v>
          </cell>
          <cell r="K70">
            <v>0</v>
          </cell>
        </row>
      </sheetData>
      <sheetData sheetId="1"/>
      <sheetData sheetId="2"/>
      <sheetData sheetId="3"/>
      <sheetData sheetId="4">
        <row r="6">
          <cell r="C6" t="str">
            <v>ТИХОНОВ Денис Сергеевич</v>
          </cell>
          <cell r="D6" t="str">
            <v>07.05.00, кмс</v>
          </cell>
          <cell r="E6" t="str">
            <v>ЦФО</v>
          </cell>
          <cell r="F6" t="str">
            <v>Ярославская, Ярославль</v>
          </cell>
          <cell r="G6">
            <v>0</v>
          </cell>
          <cell r="H6" t="str">
            <v>Лавриков А.В.         Воронин С.М.</v>
          </cell>
        </row>
        <row r="7">
          <cell r="C7" t="str">
            <v>РОМАНОВ Максим Максимович</v>
          </cell>
          <cell r="D7" t="str">
            <v>10.07.00, кмс</v>
          </cell>
          <cell r="E7" t="str">
            <v>М</v>
          </cell>
          <cell r="F7" t="str">
            <v>Москва, ГБОУ ЦСиО "Самбо-70" Москомспорта</v>
          </cell>
          <cell r="G7">
            <v>0</v>
          </cell>
          <cell r="H7" t="str">
            <v>Богомолов В.А.   Мартынов И.В.</v>
          </cell>
        </row>
        <row r="8">
          <cell r="C8" t="str">
            <v>АХМЕДОВ Турал Заур оглы</v>
          </cell>
          <cell r="D8" t="str">
            <v>15.05.00, 1р</v>
          </cell>
          <cell r="E8" t="str">
            <v>ПФО</v>
          </cell>
          <cell r="F8" t="str">
            <v>Нижегородская, Кстово</v>
          </cell>
          <cell r="G8">
            <v>0</v>
          </cell>
          <cell r="H8" t="str">
            <v>Азизов З.А.</v>
          </cell>
        </row>
        <row r="9">
          <cell r="C9" t="str">
            <v>КАПУСТИН Илья Дмитриевич</v>
          </cell>
          <cell r="D9" t="str">
            <v>02.08.00, кмс</v>
          </cell>
          <cell r="E9" t="str">
            <v>ПФО</v>
          </cell>
          <cell r="F9" t="str">
            <v>Чувашская р. ,Чебоксары</v>
          </cell>
          <cell r="G9">
            <v>0</v>
          </cell>
          <cell r="H9" t="str">
            <v>Пегасов С.В. Рыбаков А.Б.</v>
          </cell>
        </row>
        <row r="10">
          <cell r="C10" t="str">
            <v>ПОРФИРОВ Георгий Павлович</v>
          </cell>
          <cell r="D10" t="str">
            <v>23.07.01, кмс</v>
          </cell>
          <cell r="E10" t="str">
            <v>ЮФО</v>
          </cell>
          <cell r="F10" t="str">
            <v>р. Адыгея</v>
          </cell>
          <cell r="G10">
            <v>0</v>
          </cell>
          <cell r="H10" t="str">
            <v>Хакуринов Д.</v>
          </cell>
        </row>
        <row r="11">
          <cell r="C11" t="str">
            <v>ЩЕРБАКОВ Денис Алексеевич</v>
          </cell>
          <cell r="D11" t="str">
            <v>21.07.00, кмс</v>
          </cell>
          <cell r="E11" t="str">
            <v>ЦФО</v>
          </cell>
          <cell r="F11" t="str">
            <v>Владимирская, Владимир</v>
          </cell>
          <cell r="G11">
            <v>0</v>
          </cell>
          <cell r="H11" t="str">
            <v>Рогачёв В.М.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B7">
            <v>1</v>
          </cell>
          <cell r="C7" t="str">
            <v>ДУЙСЕНОВ Тимур Равилевич</v>
          </cell>
          <cell r="D7" t="str">
            <v>14.09.01, кмс</v>
          </cell>
          <cell r="E7" t="str">
            <v>ЮФО</v>
          </cell>
          <cell r="F7" t="str">
            <v>Астраханская</v>
          </cell>
          <cell r="H7" t="str">
            <v>Дуйсенов Р.Г.</v>
          </cell>
          <cell r="J7">
            <v>1</v>
          </cell>
          <cell r="K7" t="str">
            <v>кмс</v>
          </cell>
          <cell r="Y7" t="str">
            <v>Алтайский край</v>
          </cell>
          <cell r="AH7">
            <v>43</v>
          </cell>
        </row>
        <row r="8">
          <cell r="B8">
            <v>2</v>
          </cell>
          <cell r="C8" t="str">
            <v>ФАРХОДОВ Алишер Завкибекович</v>
          </cell>
          <cell r="D8" t="str">
            <v>01.07.02, кмс</v>
          </cell>
          <cell r="E8" t="str">
            <v>С-П</v>
          </cell>
          <cell r="F8" t="str">
            <v>С-Петербург, КШВСМ-МО</v>
          </cell>
          <cell r="H8" t="str">
            <v>Гасанов А.З. Алимов М.Г.</v>
          </cell>
          <cell r="J8">
            <v>1</v>
          </cell>
          <cell r="K8" t="str">
            <v>кмс</v>
          </cell>
          <cell r="Y8" t="str">
            <v>Астраханская</v>
          </cell>
        </row>
        <row r="9">
          <cell r="B9">
            <v>3</v>
          </cell>
          <cell r="C9" t="str">
            <v>КАРАПЕТЯН Давид Артемович</v>
          </cell>
          <cell r="D9" t="str">
            <v>01.02.00, 1р</v>
          </cell>
          <cell r="E9" t="str">
            <v>М</v>
          </cell>
          <cell r="F9" t="str">
            <v>Москва, ГБОУ ЦСиО "Самбо-70" Москомспорта</v>
          </cell>
          <cell r="H9" t="str">
            <v>Мамедов А.Р.         Кабанов Д.Б.</v>
          </cell>
          <cell r="J9">
            <v>1</v>
          </cell>
          <cell r="K9" t="str">
            <v>1р</v>
          </cell>
          <cell r="Y9" t="str">
            <v>Владимирская</v>
          </cell>
        </row>
        <row r="10">
          <cell r="B10">
            <v>4</v>
          </cell>
          <cell r="C10" t="str">
            <v>ХАРИН Савелий Николаевич</v>
          </cell>
          <cell r="D10" t="str">
            <v>17.06.00, кмс</v>
          </cell>
          <cell r="E10" t="str">
            <v>ДВФО</v>
          </cell>
          <cell r="F10" t="str">
            <v>Приморский край, Владивосток</v>
          </cell>
          <cell r="H10" t="str">
            <v>Стороженко В.П.           Кузнецов М.С.</v>
          </cell>
          <cell r="J10">
            <v>1</v>
          </cell>
          <cell r="K10" t="str">
            <v>кмс</v>
          </cell>
          <cell r="Y10" t="str">
            <v>Ивановская</v>
          </cell>
        </row>
        <row r="11">
          <cell r="B11">
            <v>5</v>
          </cell>
          <cell r="C11" t="str">
            <v>ДОРОШЕНКО Вячеслав Тимофеевич</v>
          </cell>
          <cell r="D11" t="str">
            <v>04.09.00, кмс</v>
          </cell>
          <cell r="E11" t="str">
            <v>УФО</v>
          </cell>
          <cell r="F11" t="str">
            <v>Свердловская, Екатеринбург</v>
          </cell>
          <cell r="H11" t="str">
            <v>Печуров Е.А.</v>
          </cell>
          <cell r="J11">
            <v>1</v>
          </cell>
          <cell r="K11" t="str">
            <v>кмс</v>
          </cell>
          <cell r="Y11" t="str">
            <v>Краснодарский</v>
          </cell>
        </row>
        <row r="12">
          <cell r="B12">
            <v>6</v>
          </cell>
          <cell r="C12" t="str">
            <v>ИБРАГИМОВ Тамирлан Хасанович</v>
          </cell>
          <cell r="D12" t="str">
            <v>05.11.00, кмс</v>
          </cell>
          <cell r="E12" t="str">
            <v>СКФО</v>
          </cell>
          <cell r="F12" t="str">
            <v>Чеченская р.</v>
          </cell>
          <cell r="H12" t="str">
            <v>Кагерманов Р.Б.       Успаев Б.А.</v>
          </cell>
          <cell r="J12">
            <v>1</v>
          </cell>
          <cell r="K12" t="str">
            <v>кмс</v>
          </cell>
          <cell r="Y12" t="str">
            <v>Красноярский край</v>
          </cell>
        </row>
        <row r="13">
          <cell r="B13">
            <v>7</v>
          </cell>
          <cell r="C13" t="str">
            <v>БАТЫРОВ Башир Шамилевич</v>
          </cell>
          <cell r="D13" t="str">
            <v>28.02.02, кмс</v>
          </cell>
          <cell r="E13" t="str">
            <v>ЦФО</v>
          </cell>
          <cell r="F13" t="str">
            <v>Ивановская</v>
          </cell>
          <cell r="H13" t="str">
            <v>Володин А.Н.             Изместьев В.П.</v>
          </cell>
          <cell r="J13">
            <v>1</v>
          </cell>
          <cell r="K13" t="str">
            <v>кмс</v>
          </cell>
          <cell r="Y13" t="str">
            <v>Курганская</v>
          </cell>
        </row>
        <row r="14">
          <cell r="B14">
            <v>8</v>
          </cell>
          <cell r="C14" t="str">
            <v>ВОЛОДИН Леонид Дмитриевич</v>
          </cell>
          <cell r="D14" t="str">
            <v>24.07.01, 1р</v>
          </cell>
          <cell r="E14" t="str">
            <v>ПФО</v>
          </cell>
          <cell r="F14" t="str">
            <v>Пензенская, МО</v>
          </cell>
          <cell r="H14" t="str">
            <v>Росс Я.А.</v>
          </cell>
          <cell r="J14">
            <v>1</v>
          </cell>
          <cell r="K14" t="str">
            <v>1р</v>
          </cell>
          <cell r="Y14" t="str">
            <v>Москва</v>
          </cell>
        </row>
        <row r="15">
          <cell r="B15">
            <v>9</v>
          </cell>
          <cell r="C15" t="str">
            <v>ЖЕРДЕВ Максим Александрович</v>
          </cell>
          <cell r="D15" t="str">
            <v>11.12.01, 2р</v>
          </cell>
          <cell r="E15" t="str">
            <v>М</v>
          </cell>
          <cell r="F15" t="str">
            <v>Москва, ГБОУ ЦСиО "Самбо-70" Москомспорта</v>
          </cell>
          <cell r="H15" t="str">
            <v>Кабанов Д.Б. Пензин Ю.Н.</v>
          </cell>
          <cell r="J15">
            <v>1</v>
          </cell>
          <cell r="K15" t="str">
            <v>2р</v>
          </cell>
          <cell r="Y15" t="str">
            <v>Нижегородская</v>
          </cell>
        </row>
        <row r="16">
          <cell r="B16">
            <v>10</v>
          </cell>
          <cell r="C16" t="str">
            <v>АРУТЮНЯН Гайк Мхитарович</v>
          </cell>
          <cell r="D16" t="str">
            <v>04.07.00, 1р</v>
          </cell>
          <cell r="E16" t="str">
            <v>ЮФО</v>
          </cell>
          <cell r="F16" t="str">
            <v>Краснодарский, Сочи</v>
          </cell>
          <cell r="H16" t="str">
            <v>Такмазян А.Д.</v>
          </cell>
          <cell r="J16">
            <v>1</v>
          </cell>
          <cell r="K16" t="str">
            <v>1р</v>
          </cell>
          <cell r="Y16" t="str">
            <v>Новосибирская</v>
          </cell>
        </row>
        <row r="17">
          <cell r="B17">
            <v>11</v>
          </cell>
          <cell r="C17" t="str">
            <v>ЗАБОРОВСКИЙ Павел Константинович</v>
          </cell>
          <cell r="D17" t="str">
            <v>23.08.01, кмс</v>
          </cell>
          <cell r="E17" t="str">
            <v>ПФО</v>
          </cell>
          <cell r="F17" t="str">
            <v>Самарская, Самара</v>
          </cell>
          <cell r="H17" t="str">
            <v>Становкин М.Н.         Родомакин Ю.С.</v>
          </cell>
          <cell r="J17">
            <v>1</v>
          </cell>
          <cell r="K17" t="str">
            <v>кмс</v>
          </cell>
        </row>
        <row r="18">
          <cell r="B18">
            <v>12</v>
          </cell>
          <cell r="C18" t="str">
            <v>РЫЖАКОВ Никита Сергеевич</v>
          </cell>
          <cell r="D18" t="str">
            <v>07.06.01, кмс</v>
          </cell>
          <cell r="E18" t="str">
            <v>ДВФО</v>
          </cell>
          <cell r="F18" t="str">
            <v>Сахалинская, Корсаков</v>
          </cell>
          <cell r="H18" t="str">
            <v>Подгорный А.А.      Шаларь С.В.</v>
          </cell>
          <cell r="J18">
            <v>1</v>
          </cell>
          <cell r="K18" t="str">
            <v>кмс</v>
          </cell>
        </row>
        <row r="19">
          <cell r="B19">
            <v>13</v>
          </cell>
          <cell r="C19" t="str">
            <v>ВЕТРЕНКО Егор Витальевич</v>
          </cell>
          <cell r="D19" t="str">
            <v>03.03.00, кмс</v>
          </cell>
          <cell r="E19" t="str">
            <v>СФО</v>
          </cell>
          <cell r="F19" t="str">
            <v>Красноярский край</v>
          </cell>
          <cell r="H19" t="str">
            <v>Комлева И.С.</v>
          </cell>
          <cell r="J19">
            <v>1</v>
          </cell>
          <cell r="K19" t="str">
            <v>кмс</v>
          </cell>
        </row>
        <row r="20">
          <cell r="B20">
            <v>14</v>
          </cell>
          <cell r="C20" t="str">
            <v>ИВАНОВ Александр Александрович</v>
          </cell>
          <cell r="D20" t="str">
            <v>14.03.00, кмс</v>
          </cell>
          <cell r="E20" t="str">
            <v>СФО</v>
          </cell>
          <cell r="F20" t="str">
            <v>Алтайский край, Заринск, МО</v>
          </cell>
          <cell r="H20" t="str">
            <v>Блинов А.В.</v>
          </cell>
          <cell r="J20">
            <v>1</v>
          </cell>
          <cell r="K20" t="str">
            <v>кмс</v>
          </cell>
        </row>
        <row r="21">
          <cell r="B21">
            <v>15</v>
          </cell>
          <cell r="C21" t="str">
            <v>ШЕРЕМЕТОВ Рамазан Залимханович</v>
          </cell>
          <cell r="D21" t="str">
            <v>05.09.00, 1р</v>
          </cell>
          <cell r="E21" t="str">
            <v>СКФО</v>
          </cell>
          <cell r="F21" t="str">
            <v>Ставропольский край, Ессентуки, МО</v>
          </cell>
          <cell r="H21" t="str">
            <v>Шумский К.Н.</v>
          </cell>
          <cell r="J21">
            <v>1</v>
          </cell>
          <cell r="K21" t="str">
            <v>1р</v>
          </cell>
        </row>
        <row r="22">
          <cell r="B22">
            <v>16</v>
          </cell>
          <cell r="C22" t="str">
            <v>АРСЛОНОВ Давронбек Бахромович</v>
          </cell>
          <cell r="D22" t="str">
            <v>26.11.01, кмс</v>
          </cell>
          <cell r="E22" t="str">
            <v>ПФО</v>
          </cell>
          <cell r="F22" t="str">
            <v>р. Башкортостан, Уфа</v>
          </cell>
          <cell r="H22" t="str">
            <v>Орлов С.П.</v>
          </cell>
          <cell r="J22">
            <v>1</v>
          </cell>
          <cell r="K22" t="str">
            <v>кмс</v>
          </cell>
        </row>
        <row r="23">
          <cell r="B23">
            <v>17</v>
          </cell>
          <cell r="C23" t="str">
            <v>ДЗГОЕВ Давид Таймуразович</v>
          </cell>
          <cell r="D23" t="str">
            <v>04.12.00, кмс</v>
          </cell>
          <cell r="E23" t="str">
            <v>М</v>
          </cell>
          <cell r="F23" t="str">
            <v>Москва, ГБОУ ЦСиО "Самбо-70" Москомспорта</v>
          </cell>
          <cell r="H23" t="str">
            <v>Кабанов Д.Б.           Богатырев Д.В.</v>
          </cell>
          <cell r="J23">
            <v>1</v>
          </cell>
          <cell r="K23" t="str">
            <v>кмс</v>
          </cell>
        </row>
        <row r="24">
          <cell r="B24">
            <v>18</v>
          </cell>
          <cell r="C24" t="str">
            <v>ЛЕОНОВ Эдуард Владимирович</v>
          </cell>
          <cell r="D24" t="str">
            <v>19.07.00, кмс</v>
          </cell>
          <cell r="E24" t="str">
            <v>ПФО</v>
          </cell>
          <cell r="F24" t="str">
            <v>Саратовская, Энгельс, МО</v>
          </cell>
          <cell r="H24" t="str">
            <v>Никитин А.П. Бахчев В.К.</v>
          </cell>
          <cell r="J24">
            <v>1</v>
          </cell>
          <cell r="K24" t="str">
            <v>кмс</v>
          </cell>
        </row>
        <row r="25">
          <cell r="B25">
            <v>19</v>
          </cell>
          <cell r="C25" t="str">
            <v>ВАХРИН Виктор Михайлович</v>
          </cell>
          <cell r="D25" t="str">
            <v>18.02.00, 1р</v>
          </cell>
          <cell r="E25" t="str">
            <v>ЦФО</v>
          </cell>
          <cell r="F25" t="str">
            <v>Владимирская, Александров</v>
          </cell>
          <cell r="H25" t="str">
            <v>Солдатов С.В.</v>
          </cell>
          <cell r="J25">
            <v>1</v>
          </cell>
          <cell r="K25" t="str">
            <v>1р</v>
          </cell>
        </row>
        <row r="26">
          <cell r="B26">
            <v>20</v>
          </cell>
          <cell r="C26" t="str">
            <v>МАНУКЯН Леван Гарикович</v>
          </cell>
          <cell r="D26" t="str">
            <v>22.11.02, кмс</v>
          </cell>
          <cell r="E26" t="str">
            <v>ЮФО</v>
          </cell>
          <cell r="F26" t="str">
            <v>Краснодарский, Сочи</v>
          </cell>
          <cell r="H26" t="str">
            <v>Антонян Р.А.</v>
          </cell>
          <cell r="J26">
            <v>1</v>
          </cell>
          <cell r="K26" t="str">
            <v>кмс</v>
          </cell>
        </row>
        <row r="27">
          <cell r="B27">
            <v>21</v>
          </cell>
          <cell r="C27" t="str">
            <v>АЗЬМУХАМЕТОВ Денис Аликович</v>
          </cell>
          <cell r="D27" t="str">
            <v>26.04.00, кмс</v>
          </cell>
          <cell r="E27" t="str">
            <v>УФО</v>
          </cell>
          <cell r="F27" t="str">
            <v>Свердловская, Екатеринбург</v>
          </cell>
          <cell r="H27" t="str">
            <v>Козлов А.А.</v>
          </cell>
          <cell r="J27">
            <v>1</v>
          </cell>
          <cell r="K27" t="str">
            <v>кмс</v>
          </cell>
        </row>
        <row r="28">
          <cell r="B28">
            <v>22</v>
          </cell>
          <cell r="C28" t="str">
            <v>ГРИГОРОВ Илья Александрович</v>
          </cell>
          <cell r="D28" t="str">
            <v>25.08.00, 1р</v>
          </cell>
          <cell r="E28" t="str">
            <v>ПФО</v>
          </cell>
          <cell r="F28" t="str">
            <v>Нижегородская, Кстово</v>
          </cell>
          <cell r="H28" t="str">
            <v>Душкин А.Н.</v>
          </cell>
          <cell r="J28">
            <v>1</v>
          </cell>
          <cell r="K28" t="str">
            <v>1р</v>
          </cell>
        </row>
        <row r="29">
          <cell r="B29">
            <v>23</v>
          </cell>
          <cell r="C29" t="str">
            <v>ПРИМОВ Дамир Камалович</v>
          </cell>
          <cell r="D29" t="str">
            <v>11.09.00, 1р</v>
          </cell>
          <cell r="E29" t="str">
            <v>ПФО</v>
          </cell>
          <cell r="F29" t="str">
            <v>Саратовская, Саратов, "Динамо"</v>
          </cell>
          <cell r="H29" t="str">
            <v>Нилогов В.В.       Мартынов А.Т.</v>
          </cell>
          <cell r="J29">
            <v>1</v>
          </cell>
          <cell r="K29" t="str">
            <v>1р</v>
          </cell>
        </row>
        <row r="30">
          <cell r="B30">
            <v>24</v>
          </cell>
          <cell r="C30" t="str">
            <v>УЦИЕВ Адам Бесланович</v>
          </cell>
          <cell r="D30" t="str">
            <v>24.04.01, кмс</v>
          </cell>
          <cell r="E30" t="str">
            <v>М</v>
          </cell>
          <cell r="F30" t="str">
            <v>Москва, ГБОУ ЦСиО "Самбо-70" Москомспорта</v>
          </cell>
          <cell r="H30" t="str">
            <v>Кабанов Д.Б.       Богатырев Д.В.</v>
          </cell>
          <cell r="J30">
            <v>1</v>
          </cell>
          <cell r="K30" t="str">
            <v>кмс</v>
          </cell>
        </row>
        <row r="31">
          <cell r="B31">
            <v>25</v>
          </cell>
          <cell r="C31" t="str">
            <v>ВОРОБЬЕВ Филипп Олегович</v>
          </cell>
          <cell r="D31" t="str">
            <v>27.06.00, кмс</v>
          </cell>
          <cell r="E31" t="str">
            <v>С-П</v>
          </cell>
          <cell r="F31" t="str">
            <v>С-Петербург, МО</v>
          </cell>
          <cell r="H31" t="str">
            <v>Гуртуев У.М.</v>
          </cell>
          <cell r="J31">
            <v>1</v>
          </cell>
          <cell r="K31" t="str">
            <v>кмс</v>
          </cell>
        </row>
        <row r="32">
          <cell r="B32">
            <v>26</v>
          </cell>
          <cell r="C32" t="str">
            <v>ШРЕЙДЕР Денис Николаевич</v>
          </cell>
          <cell r="D32" t="str">
            <v>14.07.01, кмс</v>
          </cell>
          <cell r="E32" t="str">
            <v>ЮФО</v>
          </cell>
          <cell r="F32" t="str">
            <v>Краснодарский, Каневской</v>
          </cell>
          <cell r="H32" t="str">
            <v>Недбайло А.В.</v>
          </cell>
          <cell r="J32">
            <v>1</v>
          </cell>
          <cell r="K32" t="str">
            <v>кмс</v>
          </cell>
        </row>
        <row r="33">
          <cell r="B33">
            <v>27</v>
          </cell>
          <cell r="C33" t="str">
            <v>БИРЮЛИН Николай Алексеевич</v>
          </cell>
          <cell r="D33" t="str">
            <v>15.03.00, кмс</v>
          </cell>
          <cell r="E33" t="str">
            <v>СФО</v>
          </cell>
          <cell r="F33" t="str">
            <v>Новосибирская, Новосибирск, МО</v>
          </cell>
          <cell r="H33" t="str">
            <v>Мордвинов А.И.</v>
          </cell>
          <cell r="J33">
            <v>1</v>
          </cell>
          <cell r="K33" t="str">
            <v>кмс</v>
          </cell>
        </row>
        <row r="34">
          <cell r="B34">
            <v>28</v>
          </cell>
          <cell r="C34" t="str">
            <v>ХАДЖИМУРАДОВ Тамерлан Русланович</v>
          </cell>
          <cell r="D34" t="str">
            <v>11.10.02, кмс</v>
          </cell>
          <cell r="E34" t="str">
            <v>СКФО</v>
          </cell>
          <cell r="F34" t="str">
            <v>Чеченская р.</v>
          </cell>
          <cell r="H34" t="str">
            <v>Успаев Б.А.        Кагерманов Р.Б.</v>
          </cell>
          <cell r="J34">
            <v>1</v>
          </cell>
          <cell r="K34" t="str">
            <v>кмс</v>
          </cell>
        </row>
        <row r="35">
          <cell r="B35">
            <v>29</v>
          </cell>
          <cell r="C35" t="str">
            <v>ЧУРКИН Сергей Алексеевич</v>
          </cell>
          <cell r="D35" t="str">
            <v>17.07.00, кмс</v>
          </cell>
          <cell r="E35" t="str">
            <v>УФО</v>
          </cell>
          <cell r="F35" t="str">
            <v>Курганская, Курган</v>
          </cell>
          <cell r="H35" t="str">
            <v>Евтодеев В.Ф.</v>
          </cell>
          <cell r="J35">
            <v>1</v>
          </cell>
          <cell r="K35" t="str">
            <v>кмс</v>
          </cell>
        </row>
        <row r="36">
          <cell r="B36">
            <v>30</v>
          </cell>
          <cell r="C36" t="str">
            <v>ПОПОВ Семен Дмитриевич</v>
          </cell>
          <cell r="D36" t="str">
            <v>09.01.00, кмс</v>
          </cell>
          <cell r="E36" t="str">
            <v>М</v>
          </cell>
          <cell r="F36" t="str">
            <v>Москва, ГБОУ ЦСиО "Самбо-70" Москомспорта</v>
          </cell>
          <cell r="H36" t="str">
            <v>Савкин А.В.        Соломатин А.В.</v>
          </cell>
          <cell r="J36">
            <v>1</v>
          </cell>
          <cell r="K36" t="str">
            <v>кмс</v>
          </cell>
        </row>
        <row r="37">
          <cell r="B37">
            <v>31</v>
          </cell>
          <cell r="C37" t="str">
            <v>АРУТЮНЯН Смбат Суренович</v>
          </cell>
          <cell r="D37" t="str">
            <v>22.01.01, кмс</v>
          </cell>
          <cell r="E37" t="str">
            <v>ПФО</v>
          </cell>
          <cell r="F37" t="str">
            <v>Пермский, Пермь, МО</v>
          </cell>
          <cell r="H37" t="str">
            <v>Шакало С.В.</v>
          </cell>
          <cell r="J37">
            <v>1</v>
          </cell>
          <cell r="K37" t="str">
            <v>кмс</v>
          </cell>
        </row>
        <row r="38">
          <cell r="B38">
            <v>32</v>
          </cell>
          <cell r="C38" t="str">
            <v>БАГАЕВ Давид Гивиевич</v>
          </cell>
          <cell r="D38" t="str">
            <v>03.01.01, кмс</v>
          </cell>
          <cell r="E38" t="str">
            <v>СКФО</v>
          </cell>
          <cell r="F38" t="str">
            <v>РСО-Алания</v>
          </cell>
          <cell r="H38" t="str">
            <v>Кочиев А. Кочиев Т.</v>
          </cell>
          <cell r="J38">
            <v>1</v>
          </cell>
          <cell r="K38" t="str">
            <v>кмс</v>
          </cell>
        </row>
        <row r="39">
          <cell r="B39">
            <v>33</v>
          </cell>
          <cell r="C39" t="str">
            <v>МХИТАРЯН Гамлет Гайкович</v>
          </cell>
          <cell r="D39" t="str">
            <v>07.09.00, кмс</v>
          </cell>
          <cell r="E39" t="str">
            <v>ПФО</v>
          </cell>
          <cell r="F39" t="str">
            <v>Самарская, Тольятти</v>
          </cell>
          <cell r="H39" t="str">
            <v>Белоусов И.И.</v>
          </cell>
          <cell r="J39">
            <v>1</v>
          </cell>
          <cell r="K39" t="str">
            <v>кмс</v>
          </cell>
        </row>
        <row r="40">
          <cell r="B40">
            <v>34</v>
          </cell>
          <cell r="C40" t="str">
            <v>ХАЖИАЛИЕВ Халим Хасайнович</v>
          </cell>
          <cell r="D40" t="str">
            <v>24.07.01, кмс</v>
          </cell>
          <cell r="E40" t="str">
            <v>СКФО</v>
          </cell>
          <cell r="F40" t="str">
            <v>Чеченская р.</v>
          </cell>
          <cell r="H40" t="str">
            <v>Успаев Б.А.        Кагерманов Р.Б.</v>
          </cell>
          <cell r="J40">
            <v>1</v>
          </cell>
          <cell r="K40" t="str">
            <v>кмс</v>
          </cell>
        </row>
        <row r="41">
          <cell r="B41">
            <v>35</v>
          </cell>
          <cell r="C41" t="str">
            <v>КАШИРИН Александр Вячеславович</v>
          </cell>
          <cell r="D41" t="str">
            <v>29.09.00, 1р</v>
          </cell>
          <cell r="E41" t="str">
            <v>ПФО</v>
          </cell>
          <cell r="F41" t="str">
            <v>Пензенская, МО</v>
          </cell>
          <cell r="H41" t="str">
            <v>Зубарев Е.А.</v>
          </cell>
          <cell r="J41">
            <v>1</v>
          </cell>
          <cell r="K41" t="str">
            <v>1р</v>
          </cell>
        </row>
        <row r="42">
          <cell r="B42">
            <v>36</v>
          </cell>
          <cell r="C42" t="str">
            <v>БАТЫРОВ Гамзат Абдулфазилович</v>
          </cell>
          <cell r="D42" t="str">
            <v>18.02.00, кмс</v>
          </cell>
          <cell r="E42" t="str">
            <v>ЦФО</v>
          </cell>
          <cell r="F42" t="str">
            <v>Ивановская</v>
          </cell>
          <cell r="H42" t="str">
            <v>Володин А.Н.             Изместьев В.П.</v>
          </cell>
          <cell r="J42">
            <v>1</v>
          </cell>
          <cell r="K42" t="str">
            <v>кмс</v>
          </cell>
        </row>
        <row r="43">
          <cell r="B43">
            <v>37</v>
          </cell>
          <cell r="C43" t="str">
            <v>АМБАРЦУМЯН Гарсеван Арменович</v>
          </cell>
          <cell r="D43" t="str">
            <v>15.05.00, кмс</v>
          </cell>
          <cell r="E43" t="str">
            <v>ПФО</v>
          </cell>
          <cell r="F43" t="str">
            <v>Самарская, Самара</v>
          </cell>
          <cell r="H43" t="str">
            <v>Становкин М.Н.         Лешин А.П.</v>
          </cell>
          <cell r="J43">
            <v>1</v>
          </cell>
          <cell r="K43" t="str">
            <v>кмс</v>
          </cell>
        </row>
        <row r="44">
          <cell r="B44">
            <v>38</v>
          </cell>
          <cell r="C44" t="str">
            <v>ЧЕРНАКОВ Иван Анатольевич</v>
          </cell>
          <cell r="D44" t="str">
            <v>03.03.00, кмс</v>
          </cell>
          <cell r="E44" t="str">
            <v>ПФО</v>
          </cell>
          <cell r="F44" t="str">
            <v>Нижегородская, Кстово</v>
          </cell>
          <cell r="H44" t="str">
            <v>Душкин А.Н.</v>
          </cell>
          <cell r="J44">
            <v>1</v>
          </cell>
          <cell r="K44" t="str">
            <v>кмс</v>
          </cell>
        </row>
        <row r="45">
          <cell r="B45">
            <v>39</v>
          </cell>
          <cell r="C45" t="str">
            <v>ЛАРИОНОВ Виталий Игоревич</v>
          </cell>
          <cell r="D45" t="str">
            <v>14.10.00, кмс</v>
          </cell>
          <cell r="E45" t="str">
            <v>УФО</v>
          </cell>
          <cell r="F45" t="str">
            <v>Свердловская, Екатеринбург</v>
          </cell>
          <cell r="H45" t="str">
            <v xml:space="preserve">Макуха А.Н.        Плотников А.В. </v>
          </cell>
          <cell r="J45">
            <v>1</v>
          </cell>
          <cell r="K45" t="str">
            <v>кмс</v>
          </cell>
        </row>
        <row r="46">
          <cell r="B46">
            <v>40</v>
          </cell>
          <cell r="C46" t="str">
            <v>ФОФАНОВ Дмитрий Алексеевич</v>
          </cell>
          <cell r="D46" t="str">
            <v>28.08.00, 1р</v>
          </cell>
          <cell r="E46" t="str">
            <v>ЮФО</v>
          </cell>
          <cell r="F46" t="str">
            <v>Краснодарский, Динской</v>
          </cell>
          <cell r="H46" t="str">
            <v>Дятленко А.Н.</v>
          </cell>
          <cell r="J46">
            <v>1</v>
          </cell>
          <cell r="K46" t="str">
            <v>1р</v>
          </cell>
        </row>
        <row r="47">
          <cell r="B47">
            <v>41</v>
          </cell>
          <cell r="C47" t="str">
            <v>ГАРИПОВ Даниил Русланович</v>
          </cell>
          <cell r="D47" t="str">
            <v>07.07.00, кмс</v>
          </cell>
          <cell r="E47" t="str">
            <v>М</v>
          </cell>
          <cell r="F47" t="str">
            <v>Москва, ГБОУ ЦСиО "Самбо-70" Москомспорта</v>
          </cell>
          <cell r="H47" t="str">
            <v>Богомолов В.А.   Мартынов И.В.</v>
          </cell>
          <cell r="J47">
            <v>1</v>
          </cell>
          <cell r="K47" t="str">
            <v>кмс</v>
          </cell>
        </row>
        <row r="48">
          <cell r="B48">
            <v>42</v>
          </cell>
          <cell r="C48" t="str">
            <v>ДУШИНСКИЙ Владислав Романович</v>
          </cell>
          <cell r="D48" t="str">
            <v>25.03.00, кмс</v>
          </cell>
          <cell r="E48" t="str">
            <v>ДВФО</v>
          </cell>
          <cell r="F48" t="str">
            <v>Сахалинская, Анива</v>
          </cell>
          <cell r="H48" t="str">
            <v>Хон Н.И.</v>
          </cell>
          <cell r="J48">
            <v>1</v>
          </cell>
          <cell r="K48" t="str">
            <v>кмс</v>
          </cell>
        </row>
        <row r="49">
          <cell r="B49">
            <v>43</v>
          </cell>
          <cell r="C49" t="str">
            <v>ЖДАНОВ Даниил Артемович</v>
          </cell>
          <cell r="D49" t="str">
            <v>10.05.01, кмс</v>
          </cell>
          <cell r="E49" t="str">
            <v>ПФО</v>
          </cell>
          <cell r="F49" t="str">
            <v>Самарская, Самара</v>
          </cell>
          <cell r="H49" t="str">
            <v>Становкин М.Н.         Родомакин Ю.С.</v>
          </cell>
          <cell r="J49">
            <v>1</v>
          </cell>
          <cell r="K49" t="str">
            <v>кмс</v>
          </cell>
        </row>
        <row r="50">
          <cell r="J50">
            <v>1</v>
          </cell>
          <cell r="K50">
            <v>0</v>
          </cell>
        </row>
        <row r="51">
          <cell r="J51">
            <v>1</v>
          </cell>
          <cell r="K51">
            <v>0</v>
          </cell>
        </row>
        <row r="52">
          <cell r="J52">
            <v>1</v>
          </cell>
          <cell r="K52">
            <v>0</v>
          </cell>
        </row>
        <row r="53">
          <cell r="J53">
            <v>1</v>
          </cell>
          <cell r="K53">
            <v>0</v>
          </cell>
        </row>
        <row r="54">
          <cell r="J54">
            <v>1</v>
          </cell>
          <cell r="K54">
            <v>0</v>
          </cell>
        </row>
        <row r="55">
          <cell r="J55">
            <v>1</v>
          </cell>
          <cell r="K55">
            <v>0</v>
          </cell>
        </row>
        <row r="56">
          <cell r="J56">
            <v>1</v>
          </cell>
          <cell r="K56">
            <v>0</v>
          </cell>
        </row>
        <row r="57">
          <cell r="J57">
            <v>1</v>
          </cell>
          <cell r="K57">
            <v>0</v>
          </cell>
        </row>
        <row r="58">
          <cell r="J58">
            <v>1</v>
          </cell>
          <cell r="K58">
            <v>0</v>
          </cell>
        </row>
        <row r="59">
          <cell r="J59">
            <v>1</v>
          </cell>
          <cell r="K59">
            <v>0</v>
          </cell>
        </row>
        <row r="60">
          <cell r="J60">
            <v>1</v>
          </cell>
          <cell r="K60">
            <v>0</v>
          </cell>
        </row>
        <row r="61">
          <cell r="J61">
            <v>1</v>
          </cell>
          <cell r="K61">
            <v>0</v>
          </cell>
        </row>
        <row r="62">
          <cell r="J62">
            <v>1</v>
          </cell>
          <cell r="K62">
            <v>0</v>
          </cell>
        </row>
        <row r="63">
          <cell r="J63">
            <v>1</v>
          </cell>
          <cell r="K63">
            <v>0</v>
          </cell>
        </row>
        <row r="64">
          <cell r="J64">
            <v>1</v>
          </cell>
          <cell r="K64">
            <v>0</v>
          </cell>
        </row>
        <row r="65">
          <cell r="J65">
            <v>1</v>
          </cell>
          <cell r="K65">
            <v>0</v>
          </cell>
        </row>
        <row r="66">
          <cell r="J66">
            <v>1</v>
          </cell>
          <cell r="K66">
            <v>0</v>
          </cell>
        </row>
        <row r="67">
          <cell r="J67">
            <v>1</v>
          </cell>
          <cell r="K67">
            <v>0</v>
          </cell>
        </row>
        <row r="68">
          <cell r="J68">
            <v>1</v>
          </cell>
          <cell r="K68">
            <v>0</v>
          </cell>
        </row>
        <row r="69">
          <cell r="J69">
            <v>1</v>
          </cell>
          <cell r="K69">
            <v>0</v>
          </cell>
        </row>
        <row r="70">
          <cell r="J70">
            <v>1</v>
          </cell>
          <cell r="K70">
            <v>0</v>
          </cell>
        </row>
      </sheetData>
      <sheetData sheetId="1"/>
      <sheetData sheetId="2"/>
      <sheetData sheetId="3"/>
      <sheetData sheetId="4">
        <row r="6">
          <cell r="C6" t="str">
            <v>УЦИЕВ Адам Бесланович</v>
          </cell>
          <cell r="D6" t="str">
            <v>24.04.01, кмс</v>
          </cell>
          <cell r="E6" t="str">
            <v>М</v>
          </cell>
          <cell r="F6" t="str">
            <v>Москва, ГБОУ ЦСиО "Самбо-70" Москомспорта</v>
          </cell>
          <cell r="G6">
            <v>0</v>
          </cell>
          <cell r="H6" t="str">
            <v>Кабанов Д.Б.       Богатырев Д.В.</v>
          </cell>
        </row>
        <row r="7">
          <cell r="C7" t="str">
            <v>ХАРИН Савелий Николаевич</v>
          </cell>
          <cell r="D7" t="str">
            <v>17.06.00, кмс</v>
          </cell>
          <cell r="E7" t="str">
            <v>ДВФО</v>
          </cell>
          <cell r="F7" t="str">
            <v>Приморский край, Владивосток</v>
          </cell>
          <cell r="G7">
            <v>0</v>
          </cell>
          <cell r="H7" t="str">
            <v>Стороженко В.П.           Кузнецов М.С.</v>
          </cell>
        </row>
        <row r="8">
          <cell r="C8" t="str">
            <v>ЖДАНОВ Даниил Артемович</v>
          </cell>
          <cell r="D8" t="str">
            <v>10.05.01, кмс</v>
          </cell>
          <cell r="E8" t="str">
            <v>ПФО</v>
          </cell>
          <cell r="F8" t="str">
            <v>Самарская, Самара</v>
          </cell>
          <cell r="G8">
            <v>0</v>
          </cell>
          <cell r="H8" t="str">
            <v>Становкин М.Н.         Родомакин Ю.С.</v>
          </cell>
        </row>
        <row r="9">
          <cell r="C9" t="str">
            <v>ЛЕОНОВ Эдуард Владимирович</v>
          </cell>
          <cell r="D9" t="str">
            <v>19.07.00, кмс</v>
          </cell>
          <cell r="E9" t="str">
            <v>ПФО</v>
          </cell>
          <cell r="F9" t="str">
            <v>Саратовская, Энгельс, МО</v>
          </cell>
          <cell r="G9">
            <v>0</v>
          </cell>
          <cell r="H9" t="str">
            <v>Никитин А.П. Бахчев В.К.</v>
          </cell>
        </row>
        <row r="10">
          <cell r="C10" t="str">
            <v>КАРАПЕТЯН Давид Артемович</v>
          </cell>
          <cell r="D10" t="str">
            <v>01.02.00, 1р</v>
          </cell>
          <cell r="E10" t="str">
            <v>М</v>
          </cell>
          <cell r="F10" t="str">
            <v>Москва, ГБОУ ЦСиО "Самбо-70" Москомспорта</v>
          </cell>
          <cell r="G10">
            <v>0</v>
          </cell>
          <cell r="H10" t="str">
            <v>Мамедов А.Р.         Кабанов Д.Б.</v>
          </cell>
        </row>
        <row r="11">
          <cell r="C11" t="str">
            <v>КАШИРИН Александр Вячеславович</v>
          </cell>
          <cell r="D11" t="str">
            <v>29.09.00, 1р</v>
          </cell>
          <cell r="E11" t="str">
            <v>ПФО</v>
          </cell>
          <cell r="F11" t="str">
            <v>Пензенская, МО</v>
          </cell>
          <cell r="G11">
            <v>0</v>
          </cell>
          <cell r="H11" t="str">
            <v>Зубарев Е.А.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B7">
            <v>1</v>
          </cell>
          <cell r="C7" t="str">
            <v>СТРЕЛЬЦОВ Данила Сергеевич</v>
          </cell>
          <cell r="D7" t="str">
            <v>19.06.01, 1р</v>
          </cell>
          <cell r="E7" t="str">
            <v>ПФО</v>
          </cell>
          <cell r="F7" t="str">
            <v>Пензенская, МО</v>
          </cell>
          <cell r="H7" t="str">
            <v>Климов В.А.</v>
          </cell>
          <cell r="J7">
            <v>1</v>
          </cell>
          <cell r="K7" t="str">
            <v>1р</v>
          </cell>
          <cell r="Y7" t="str">
            <v>Алтайский край</v>
          </cell>
          <cell r="AH7">
            <v>38</v>
          </cell>
        </row>
        <row r="8">
          <cell r="B8">
            <v>2</v>
          </cell>
          <cell r="C8" t="str">
            <v>ТИШКИН Андрей Александрович</v>
          </cell>
          <cell r="D8" t="str">
            <v>01.08.00, 3р</v>
          </cell>
          <cell r="E8" t="str">
            <v>ЮФО</v>
          </cell>
          <cell r="F8" t="str">
            <v>Краснодарский, Анапа</v>
          </cell>
          <cell r="H8" t="str">
            <v>Кирпиченков Ф.А.</v>
          </cell>
          <cell r="J8">
            <v>1</v>
          </cell>
          <cell r="K8" t="str">
            <v>3р</v>
          </cell>
          <cell r="Y8" t="str">
            <v>Астраханская</v>
          </cell>
        </row>
        <row r="9">
          <cell r="B9">
            <v>3</v>
          </cell>
          <cell r="C9" t="str">
            <v>МГОЯН Сябанд Юрикович</v>
          </cell>
          <cell r="D9" t="str">
            <v>29.04.00, кмс</v>
          </cell>
          <cell r="E9" t="str">
            <v>М</v>
          </cell>
          <cell r="F9" t="str">
            <v>Москва, ГБОУ ЦСиО "Самбо-70" Москомспорта</v>
          </cell>
          <cell r="H9" t="str">
            <v>Кабанов Д.Б. Богатырев Д.В.</v>
          </cell>
          <cell r="J9">
            <v>1</v>
          </cell>
          <cell r="K9" t="str">
            <v>кмс</v>
          </cell>
          <cell r="Y9" t="str">
            <v>Волгоградская</v>
          </cell>
        </row>
        <row r="10">
          <cell r="B10">
            <v>4</v>
          </cell>
          <cell r="C10" t="str">
            <v>БАТЫРОВ Ибрагим Шамильевич</v>
          </cell>
          <cell r="D10" t="str">
            <v>27.04.00, кмс</v>
          </cell>
          <cell r="E10" t="str">
            <v>ЦФО</v>
          </cell>
          <cell r="F10" t="str">
            <v>Ивановская</v>
          </cell>
          <cell r="H10" t="str">
            <v>Володин А.Н.             Изместьев В.П.</v>
          </cell>
          <cell r="J10">
            <v>1</v>
          </cell>
          <cell r="K10" t="str">
            <v>кмс</v>
          </cell>
          <cell r="Y10" t="str">
            <v>Ивановская</v>
          </cell>
        </row>
        <row r="11">
          <cell r="B11">
            <v>5</v>
          </cell>
          <cell r="C11" t="str">
            <v>КУРБАНОВ Магомед Сахиб-Оглы</v>
          </cell>
          <cell r="D11" t="str">
            <v>24.06.00, кмс</v>
          </cell>
          <cell r="E11" t="str">
            <v>ЮФО</v>
          </cell>
          <cell r="F11" t="str">
            <v>Волгоградская</v>
          </cell>
          <cell r="H11" t="str">
            <v>Рабош А.И.</v>
          </cell>
          <cell r="J11">
            <v>1</v>
          </cell>
          <cell r="K11" t="str">
            <v>кмс</v>
          </cell>
          <cell r="Y11" t="str">
            <v>Калининградская</v>
          </cell>
        </row>
        <row r="12">
          <cell r="B12">
            <v>6</v>
          </cell>
          <cell r="C12" t="str">
            <v>ЦУРОВ Ахмед Рашидович</v>
          </cell>
          <cell r="D12" t="str">
            <v>03.04.00, 1р</v>
          </cell>
          <cell r="E12" t="str">
            <v>СКФО</v>
          </cell>
          <cell r="F12" t="str">
            <v>р. Ингушетия</v>
          </cell>
          <cell r="H12" t="str">
            <v>Мальсагов М.А.</v>
          </cell>
          <cell r="J12">
            <v>1</v>
          </cell>
          <cell r="K12" t="str">
            <v>1р</v>
          </cell>
          <cell r="Y12" t="str">
            <v>Краснодарский</v>
          </cell>
        </row>
        <row r="13">
          <cell r="B13">
            <v>7</v>
          </cell>
          <cell r="C13" t="str">
            <v>МОРОЗОВ Игорь Борисович</v>
          </cell>
          <cell r="D13" t="str">
            <v>19.03.01, 1р</v>
          </cell>
          <cell r="E13" t="str">
            <v>СЗФО</v>
          </cell>
          <cell r="F13" t="str">
            <v>Ленинградская, Выборг</v>
          </cell>
          <cell r="H13" t="str">
            <v>Подвинский Е.О.</v>
          </cell>
          <cell r="J13">
            <v>1</v>
          </cell>
          <cell r="K13" t="str">
            <v>1р</v>
          </cell>
          <cell r="Y13" t="str">
            <v>Ленинградская</v>
          </cell>
        </row>
        <row r="14">
          <cell r="B14">
            <v>8</v>
          </cell>
          <cell r="C14" t="str">
            <v>БОТТАЕВ Валерий Борисович</v>
          </cell>
          <cell r="D14" t="str">
            <v>03.08.00, кмс</v>
          </cell>
          <cell r="E14" t="str">
            <v>УФО</v>
          </cell>
          <cell r="F14" t="str">
            <v>Тульская, Тула</v>
          </cell>
          <cell r="H14" t="str">
            <v>Самбурский С.В.</v>
          </cell>
          <cell r="J14">
            <v>1</v>
          </cell>
          <cell r="K14" t="str">
            <v>кмс</v>
          </cell>
          <cell r="Y14" t="str">
            <v>Москва</v>
          </cell>
        </row>
        <row r="15">
          <cell r="B15">
            <v>9</v>
          </cell>
          <cell r="C15" t="str">
            <v>ЖИЛЕНКО Владимир Сергеевич</v>
          </cell>
          <cell r="D15" t="str">
            <v>21.09.01, кмс</v>
          </cell>
          <cell r="E15" t="str">
            <v>СФО</v>
          </cell>
          <cell r="F15" t="str">
            <v>Алтайский край, Заринск, МО</v>
          </cell>
          <cell r="H15" t="str">
            <v>Блинов А.В.</v>
          </cell>
          <cell r="J15">
            <v>1</v>
          </cell>
          <cell r="K15" t="str">
            <v>кмс</v>
          </cell>
          <cell r="Y15" t="str">
            <v>Московская</v>
          </cell>
        </row>
        <row r="16">
          <cell r="B16">
            <v>10</v>
          </cell>
          <cell r="C16" t="str">
            <v>СОНОВ Ислам Инусович</v>
          </cell>
          <cell r="D16" t="str">
            <v>19.06.00,кмс</v>
          </cell>
          <cell r="E16" t="str">
            <v>ЮФО</v>
          </cell>
          <cell r="F16" t="str">
            <v>р.Адыгея, Майкоп</v>
          </cell>
          <cell r="H16" t="str">
            <v xml:space="preserve">Хапай А.Ю.           Пченашев М.А. </v>
          </cell>
          <cell r="J16">
            <v>1</v>
          </cell>
          <cell r="K16" t="str">
            <v>19.06.00,кмс</v>
          </cell>
          <cell r="Y16" t="str">
            <v>Нижегородская</v>
          </cell>
        </row>
        <row r="17">
          <cell r="B17">
            <v>11</v>
          </cell>
          <cell r="C17" t="str">
            <v>ПОЛТОРАКОВ Дмитрий Станиславович</v>
          </cell>
          <cell r="D17" t="str">
            <v>02.03.01, кмс</v>
          </cell>
          <cell r="E17" t="str">
            <v>М</v>
          </cell>
          <cell r="F17" t="str">
            <v>Москва, ГБОУ ЦСиО "Самбо-70" Москомспорта</v>
          </cell>
          <cell r="H17" t="str">
            <v>Савкин А.В.        Соломатин А.В.</v>
          </cell>
          <cell r="J17">
            <v>1</v>
          </cell>
          <cell r="K17" t="str">
            <v>кмс</v>
          </cell>
        </row>
        <row r="18">
          <cell r="B18">
            <v>12</v>
          </cell>
          <cell r="C18" t="str">
            <v>ГОЛОПАПА Даниил Олегович</v>
          </cell>
          <cell r="D18" t="str">
            <v>02.04.00, 3р</v>
          </cell>
          <cell r="E18" t="str">
            <v>ЮФО</v>
          </cell>
          <cell r="F18" t="str">
            <v>Ростовская, Новочеркасск, МО</v>
          </cell>
          <cell r="H18" t="str">
            <v>Черных В.В. Минаев А.В.</v>
          </cell>
          <cell r="J18">
            <v>1</v>
          </cell>
          <cell r="K18" t="str">
            <v>3р</v>
          </cell>
        </row>
        <row r="19">
          <cell r="B19">
            <v>13</v>
          </cell>
          <cell r="C19" t="str">
            <v xml:space="preserve">ДЕМУРЧИДЕС Феодорос </v>
          </cell>
          <cell r="D19" t="str">
            <v>07.02.00, кмс</v>
          </cell>
          <cell r="E19" t="str">
            <v>ЮФО</v>
          </cell>
          <cell r="F19" t="str">
            <v>Краснодарский, Армавир</v>
          </cell>
          <cell r="H19" t="str">
            <v>Мгдсян Е.З. Бородин В.Г.</v>
          </cell>
          <cell r="J19">
            <v>1</v>
          </cell>
          <cell r="K19" t="str">
            <v>кмс</v>
          </cell>
        </row>
        <row r="20">
          <cell r="B20">
            <v>14</v>
          </cell>
          <cell r="C20" t="str">
            <v>СЕЛИВЕРСТОВ Сергей Владимирович</v>
          </cell>
          <cell r="D20" t="str">
            <v>24.09.00, кмс</v>
          </cell>
          <cell r="E20" t="str">
            <v>СКФО</v>
          </cell>
          <cell r="F20" t="str">
            <v>Ставропольский край, Александровское, МО</v>
          </cell>
          <cell r="H20" t="str">
            <v>Абдуллаев В.М.</v>
          </cell>
          <cell r="J20">
            <v>1</v>
          </cell>
          <cell r="K20" t="str">
            <v>кмс</v>
          </cell>
        </row>
        <row r="21">
          <cell r="B21">
            <v>15</v>
          </cell>
          <cell r="C21" t="str">
            <v>КРАВЦОВ Владимир Константинович</v>
          </cell>
          <cell r="D21" t="str">
            <v>31.05.02, 1р</v>
          </cell>
          <cell r="E21" t="str">
            <v>ЦФО</v>
          </cell>
          <cell r="F21" t="str">
            <v>Московская, СШОР Дмитров</v>
          </cell>
          <cell r="H21" t="str">
            <v>Бондарь А.Ю.</v>
          </cell>
          <cell r="J21">
            <v>1</v>
          </cell>
          <cell r="K21" t="str">
            <v>1р</v>
          </cell>
        </row>
        <row r="22">
          <cell r="B22">
            <v>16</v>
          </cell>
          <cell r="C22" t="str">
            <v>БОЛДОВ Никита Константинович</v>
          </cell>
          <cell r="D22" t="str">
            <v>27.01.00, кмс</v>
          </cell>
          <cell r="E22" t="str">
            <v>УФО</v>
          </cell>
          <cell r="F22" t="str">
            <v>Свердловская, Екатеринбург</v>
          </cell>
          <cell r="H22" t="str">
            <v xml:space="preserve">Макуха А.Н.        Плотников А.В. </v>
          </cell>
          <cell r="J22">
            <v>1</v>
          </cell>
          <cell r="K22" t="str">
            <v>кмс</v>
          </cell>
        </row>
        <row r="23">
          <cell r="B23">
            <v>17</v>
          </cell>
          <cell r="C23" t="str">
            <v>ВАВИЛИН Григорий Викторович</v>
          </cell>
          <cell r="D23" t="str">
            <v>08.12.00, кмс</v>
          </cell>
          <cell r="E23" t="str">
            <v>ПФО</v>
          </cell>
          <cell r="F23" t="str">
            <v>Саратовская, Энгельс, МО</v>
          </cell>
          <cell r="H23" t="str">
            <v>Никитин А.П.</v>
          </cell>
          <cell r="J23">
            <v>1</v>
          </cell>
          <cell r="K23" t="str">
            <v>кмс</v>
          </cell>
        </row>
        <row r="24">
          <cell r="B24">
            <v>18</v>
          </cell>
          <cell r="C24" t="str">
            <v>САВЧЕНКО Кирилл Витальевич</v>
          </cell>
          <cell r="D24" t="str">
            <v>01.09.00, кмс</v>
          </cell>
          <cell r="E24" t="str">
            <v>СФО</v>
          </cell>
          <cell r="F24" t="str">
            <v>Омская, Омск, "Динамо"</v>
          </cell>
          <cell r="H24" t="str">
            <v>Галиева Р.Ф.</v>
          </cell>
          <cell r="J24">
            <v>1</v>
          </cell>
          <cell r="K24" t="str">
            <v>кмс</v>
          </cell>
        </row>
        <row r="25">
          <cell r="B25">
            <v>19</v>
          </cell>
          <cell r="C25" t="str">
            <v>ВЕСЕЛОВ Андрей Андреевич</v>
          </cell>
          <cell r="D25" t="str">
            <v>19.04.01, кмс</v>
          </cell>
          <cell r="E25" t="str">
            <v>ПФО</v>
          </cell>
          <cell r="F25" t="str">
            <v>Нижегородская, Кстово</v>
          </cell>
          <cell r="H25" t="str">
            <v>Душкин А.Н.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ИМОМОВ Абдусалом Каримбекович</v>
          </cell>
          <cell r="D26" t="str">
            <v>04.01.01, 1р</v>
          </cell>
          <cell r="E26" t="str">
            <v>ПФО</v>
          </cell>
          <cell r="F26" t="str">
            <v>Ульяновская, Ульяновск</v>
          </cell>
          <cell r="H26" t="str">
            <v>Ануфриев Л.А.</v>
          </cell>
          <cell r="J26">
            <v>1</v>
          </cell>
          <cell r="K26" t="str">
            <v>1р</v>
          </cell>
        </row>
        <row r="27">
          <cell r="B27">
            <v>21</v>
          </cell>
          <cell r="C27" t="str">
            <v>ПРОНИН Артем Алексеевич</v>
          </cell>
          <cell r="D27" t="str">
            <v>20.03.01, кмс</v>
          </cell>
          <cell r="E27" t="str">
            <v>ЦФО</v>
          </cell>
          <cell r="F27" t="str">
            <v>Московская, ГБУ МО "СШОР по единоборствам" Мытищи</v>
          </cell>
          <cell r="H27" t="str">
            <v xml:space="preserve">Малов М.В.           Гончаров Ю.С. </v>
          </cell>
          <cell r="J27">
            <v>1</v>
          </cell>
          <cell r="K27" t="str">
            <v>кмс</v>
          </cell>
        </row>
        <row r="28">
          <cell r="B28">
            <v>22</v>
          </cell>
          <cell r="C28" t="str">
            <v>УВАРОВ Виктор Владимирович</v>
          </cell>
          <cell r="D28" t="str">
            <v>10.02.01, кмс</v>
          </cell>
          <cell r="E28" t="str">
            <v>М</v>
          </cell>
          <cell r="F28" t="str">
            <v>Москва, ГБОУ ЦСиО "Самбо-70" Москомспорта</v>
          </cell>
          <cell r="H28" t="str">
            <v>Сейтаблаев А.В.      Юхарев С.С.</v>
          </cell>
          <cell r="J28">
            <v>1</v>
          </cell>
          <cell r="K28" t="str">
            <v>кмс</v>
          </cell>
        </row>
        <row r="29">
          <cell r="B29">
            <v>23</v>
          </cell>
          <cell r="C29" t="str">
            <v>ВАРДАНЯН Марат Апетович</v>
          </cell>
          <cell r="D29" t="str">
            <v>27.10.01, 1р</v>
          </cell>
          <cell r="E29" t="str">
            <v>ЮФО</v>
          </cell>
          <cell r="F29" t="str">
            <v>Ростовская,                  Ростов-на-Дону, МО</v>
          </cell>
          <cell r="H29" t="str">
            <v>Петрова О.А.         Пантелеев Е.А.</v>
          </cell>
          <cell r="J29">
            <v>1</v>
          </cell>
          <cell r="K29" t="str">
            <v>1р</v>
          </cell>
        </row>
        <row r="30">
          <cell r="B30">
            <v>24</v>
          </cell>
          <cell r="C30" t="str">
            <v>КУКЛИНСКИХ Григорий Максимович</v>
          </cell>
          <cell r="D30" t="str">
            <v>18.05.01, кмс</v>
          </cell>
          <cell r="E30" t="str">
            <v>УФО</v>
          </cell>
          <cell r="F30" t="str">
            <v>Свердловская, Екатеринбург</v>
          </cell>
          <cell r="H30" t="str">
            <v xml:space="preserve">Макуха А.Н.        Плотников А.В. </v>
          </cell>
          <cell r="J30">
            <v>1</v>
          </cell>
          <cell r="K30" t="str">
            <v>кмс</v>
          </cell>
        </row>
        <row r="31">
          <cell r="B31">
            <v>25</v>
          </cell>
          <cell r="C31" t="str">
            <v>ГОПТАРЬ Степан Евгеньевич</v>
          </cell>
          <cell r="D31" t="str">
            <v>13.11.00, 1р</v>
          </cell>
          <cell r="E31" t="str">
            <v>СФО</v>
          </cell>
          <cell r="F31" t="str">
            <v>Новосибирская, Искитим, СС</v>
          </cell>
          <cell r="H31" t="str">
            <v>Трушин В.Н.</v>
          </cell>
          <cell r="J31">
            <v>1</v>
          </cell>
          <cell r="K31" t="str">
            <v>1р</v>
          </cell>
        </row>
        <row r="32">
          <cell r="B32">
            <v>26</v>
          </cell>
          <cell r="C32" t="str">
            <v>СЫСОЕВ Николай Владимирович</v>
          </cell>
          <cell r="D32" t="str">
            <v>23.09.00, 1р</v>
          </cell>
          <cell r="E32" t="str">
            <v>ЮФО</v>
          </cell>
          <cell r="F32" t="str">
            <v>Краснодарский, Новороссийск</v>
          </cell>
          <cell r="H32" t="str">
            <v>Ружицкий Д.Н.</v>
          </cell>
          <cell r="J32">
            <v>1</v>
          </cell>
          <cell r="K32" t="str">
            <v>1р</v>
          </cell>
        </row>
        <row r="33">
          <cell r="B33">
            <v>27</v>
          </cell>
          <cell r="C33" t="str">
            <v>ХОДИН Александр Сергеевич</v>
          </cell>
          <cell r="D33" t="str">
            <v>16.01.02, кмс</v>
          </cell>
          <cell r="E33" t="str">
            <v>ЮФО</v>
          </cell>
          <cell r="F33" t="str">
            <v>Севастополь</v>
          </cell>
          <cell r="H33" t="str">
            <v>Вартанян А.Н. Глебов П.В.</v>
          </cell>
          <cell r="J33">
            <v>1</v>
          </cell>
          <cell r="K33" t="str">
            <v>кмс</v>
          </cell>
        </row>
        <row r="34">
          <cell r="B34">
            <v>28</v>
          </cell>
          <cell r="C34" t="str">
            <v>ФАРГАТОВ Курбан Расимович</v>
          </cell>
          <cell r="D34" t="str">
            <v>17.01.00, кмс</v>
          </cell>
          <cell r="E34" t="str">
            <v>ЮФО</v>
          </cell>
          <cell r="F34" t="str">
            <v>Астраханская</v>
          </cell>
          <cell r="H34" t="str">
            <v>Дуйсенов Р.Г.</v>
          </cell>
          <cell r="J34">
            <v>1</v>
          </cell>
          <cell r="K34" t="str">
            <v>кмс</v>
          </cell>
        </row>
        <row r="35">
          <cell r="B35">
            <v>29</v>
          </cell>
          <cell r="C35" t="str">
            <v>АБРАМОВ Александр Михайлович</v>
          </cell>
          <cell r="D35" t="str">
            <v>06.11.02, 3р</v>
          </cell>
          <cell r="E35" t="str">
            <v>М</v>
          </cell>
          <cell r="F35" t="str">
            <v>Москва, ГБОУ ЦСиО "Самбо-70" Москомспорта</v>
          </cell>
          <cell r="H35" t="str">
            <v>Богомолов В.А.   Мартынов И.В.</v>
          </cell>
          <cell r="J35">
            <v>1</v>
          </cell>
          <cell r="K35" t="str">
            <v>3р</v>
          </cell>
        </row>
        <row r="36">
          <cell r="B36">
            <v>30</v>
          </cell>
          <cell r="C36" t="str">
            <v>БУРКУТ Евгений Васильевич</v>
          </cell>
          <cell r="D36" t="str">
            <v>19.01.01, р1</v>
          </cell>
          <cell r="E36" t="str">
            <v>ЮФО</v>
          </cell>
          <cell r="F36" t="str">
            <v>Ростовская, Гуково, МО</v>
          </cell>
          <cell r="H36" t="str">
            <v>Глущенко М.          Токарева М.А.</v>
          </cell>
          <cell r="J36">
            <v>1</v>
          </cell>
          <cell r="K36" t="str">
            <v>р1</v>
          </cell>
        </row>
        <row r="37">
          <cell r="B37">
            <v>31</v>
          </cell>
          <cell r="C37" t="str">
            <v>МОСКОВСКИХ Вячеслав Андреевич</v>
          </cell>
          <cell r="D37" t="str">
            <v>19.06.00, кмс</v>
          </cell>
          <cell r="E37" t="str">
            <v>УФО</v>
          </cell>
          <cell r="F37" t="str">
            <v>Свердловская, Екатеринбург</v>
          </cell>
          <cell r="H37" t="str">
            <v xml:space="preserve">Макуха А.Н.        Плотников А.В. </v>
          </cell>
          <cell r="J37">
            <v>1</v>
          </cell>
          <cell r="K37" t="str">
            <v>кмс</v>
          </cell>
        </row>
        <row r="38">
          <cell r="B38">
            <v>32</v>
          </cell>
          <cell r="C38" t="str">
            <v>ДАВТЯН Аветик Гомедович</v>
          </cell>
          <cell r="D38" t="str">
            <v>23.02.01, кмс</v>
          </cell>
          <cell r="E38" t="str">
            <v>СФО</v>
          </cell>
          <cell r="F38" t="str">
            <v>Смоленская, Ярцево</v>
          </cell>
          <cell r="H38" t="str">
            <v>Грузнов В.В. Сидоров И.А.</v>
          </cell>
          <cell r="J38">
            <v>1</v>
          </cell>
          <cell r="K38" t="str">
            <v>кмс</v>
          </cell>
        </row>
        <row r="39">
          <cell r="B39">
            <v>33</v>
          </cell>
          <cell r="C39" t="str">
            <v>ЭЛБАКИЕВ Давид Автандилович</v>
          </cell>
          <cell r="D39" t="str">
            <v>08.01.00, кмс</v>
          </cell>
          <cell r="E39" t="str">
            <v>СКФО</v>
          </cell>
          <cell r="F39" t="str">
            <v>РСО-Алания</v>
          </cell>
          <cell r="H39" t="str">
            <v>Кочиев А. Кочиев Т.</v>
          </cell>
          <cell r="J39">
            <v>1</v>
          </cell>
          <cell r="K39" t="str">
            <v>кмс</v>
          </cell>
        </row>
        <row r="40">
          <cell r="B40">
            <v>34</v>
          </cell>
          <cell r="C40" t="str">
            <v>КАБЕХОВ Мурадин Азаматович</v>
          </cell>
          <cell r="D40" t="str">
            <v>13.12.00, кмс</v>
          </cell>
          <cell r="E40" t="str">
            <v>ЮФО</v>
          </cell>
          <cell r="F40" t="str">
            <v>р. Адыгея</v>
          </cell>
          <cell r="H40" t="str">
            <v>Гиш Н. Хабиев Б.</v>
          </cell>
          <cell r="J40">
            <v>1</v>
          </cell>
          <cell r="K40" t="str">
            <v>кмс</v>
          </cell>
        </row>
        <row r="41">
          <cell r="B41">
            <v>35</v>
          </cell>
          <cell r="C41" t="str">
            <v>НАУМОВ Максим Александрович</v>
          </cell>
          <cell r="D41" t="str">
            <v>16.11.00, кмс</v>
          </cell>
          <cell r="E41" t="str">
            <v>СЗФО</v>
          </cell>
          <cell r="F41" t="str">
            <v>Калининградская,"Динамо"</v>
          </cell>
          <cell r="H41" t="str">
            <v>Ярмолюк Н.С.       Ярмолюк В.С.</v>
          </cell>
          <cell r="J41">
            <v>1</v>
          </cell>
          <cell r="K41" t="str">
            <v>кмс</v>
          </cell>
        </row>
        <row r="42">
          <cell r="B42">
            <v>36</v>
          </cell>
          <cell r="C42" t="str">
            <v>САКАЕВ Дмитрий Дмитриевич</v>
          </cell>
          <cell r="D42" t="str">
            <v>21.09.01, кмс</v>
          </cell>
          <cell r="E42" t="str">
            <v>ПФО</v>
          </cell>
          <cell r="F42" t="str">
            <v>Пермский, Пермь, МО</v>
          </cell>
          <cell r="H42" t="str">
            <v>Шакало С.В.</v>
          </cell>
          <cell r="J42">
            <v>1</v>
          </cell>
          <cell r="K42" t="str">
            <v>кмс</v>
          </cell>
        </row>
        <row r="43">
          <cell r="B43">
            <v>37</v>
          </cell>
          <cell r="C43" t="str">
            <v>КУВАЕВ Данила Сергеевич</v>
          </cell>
          <cell r="D43" t="str">
            <v>11.02.00, кмс</v>
          </cell>
          <cell r="E43" t="str">
            <v>М</v>
          </cell>
          <cell r="F43" t="str">
            <v>Москва, ГБОУ ЦСиО "Самбо-70" Москомспорта</v>
          </cell>
          <cell r="H43" t="str">
            <v>Богомолов В.А.   Мартынов И.В.</v>
          </cell>
          <cell r="J43">
            <v>1</v>
          </cell>
          <cell r="K43" t="str">
            <v>кмс</v>
          </cell>
        </row>
        <row r="44">
          <cell r="B44">
            <v>38</v>
          </cell>
          <cell r="C44" t="str">
            <v>САКЕРИН Никита Игоревич</v>
          </cell>
          <cell r="D44" t="str">
            <v>14.04.00, кмс</v>
          </cell>
          <cell r="E44" t="str">
            <v>СФО</v>
          </cell>
          <cell r="F44" t="str">
            <v>Томская, Томск</v>
          </cell>
          <cell r="H44" t="str">
            <v>Вышегородцев Д.Е.   Фокин А.А.</v>
          </cell>
          <cell r="J44">
            <v>1</v>
          </cell>
          <cell r="K44" t="str">
            <v>кмс</v>
          </cell>
        </row>
        <row r="45">
          <cell r="J45">
            <v>1</v>
          </cell>
          <cell r="K45">
            <v>0</v>
          </cell>
        </row>
        <row r="46">
          <cell r="J46">
            <v>1</v>
          </cell>
          <cell r="K46">
            <v>0</v>
          </cell>
        </row>
        <row r="47">
          <cell r="J47">
            <v>1</v>
          </cell>
          <cell r="K47">
            <v>0</v>
          </cell>
        </row>
        <row r="48">
          <cell r="J48">
            <v>1</v>
          </cell>
          <cell r="K48">
            <v>0</v>
          </cell>
        </row>
        <row r="49">
          <cell r="J49">
            <v>1</v>
          </cell>
          <cell r="K49">
            <v>0</v>
          </cell>
        </row>
        <row r="50">
          <cell r="J50">
            <v>1</v>
          </cell>
          <cell r="K50">
            <v>0</v>
          </cell>
        </row>
        <row r="51">
          <cell r="J51">
            <v>1</v>
          </cell>
          <cell r="K51">
            <v>0</v>
          </cell>
        </row>
        <row r="52">
          <cell r="J52">
            <v>1</v>
          </cell>
          <cell r="K52">
            <v>0</v>
          </cell>
        </row>
        <row r="53">
          <cell r="J53">
            <v>1</v>
          </cell>
          <cell r="K53">
            <v>0</v>
          </cell>
        </row>
        <row r="54">
          <cell r="J54">
            <v>1</v>
          </cell>
          <cell r="K54">
            <v>0</v>
          </cell>
        </row>
        <row r="55">
          <cell r="J55">
            <v>1</v>
          </cell>
          <cell r="K55">
            <v>0</v>
          </cell>
        </row>
        <row r="56">
          <cell r="J56">
            <v>1</v>
          </cell>
          <cell r="K56">
            <v>0</v>
          </cell>
        </row>
        <row r="57">
          <cell r="J57">
            <v>1</v>
          </cell>
          <cell r="K57">
            <v>0</v>
          </cell>
        </row>
        <row r="58">
          <cell r="J58">
            <v>1</v>
          </cell>
          <cell r="K58">
            <v>0</v>
          </cell>
        </row>
        <row r="59">
          <cell r="J59">
            <v>1</v>
          </cell>
          <cell r="K59">
            <v>0</v>
          </cell>
        </row>
        <row r="60">
          <cell r="J60">
            <v>1</v>
          </cell>
          <cell r="K60">
            <v>0</v>
          </cell>
        </row>
        <row r="61">
          <cell r="J61">
            <v>1</v>
          </cell>
          <cell r="K61">
            <v>0</v>
          </cell>
        </row>
        <row r="62">
          <cell r="J62">
            <v>1</v>
          </cell>
          <cell r="K62">
            <v>0</v>
          </cell>
        </row>
        <row r="63">
          <cell r="J63">
            <v>1</v>
          </cell>
          <cell r="K63">
            <v>0</v>
          </cell>
        </row>
        <row r="64">
          <cell r="J64">
            <v>1</v>
          </cell>
          <cell r="K64">
            <v>0</v>
          </cell>
        </row>
        <row r="65">
          <cell r="J65">
            <v>1</v>
          </cell>
          <cell r="K65">
            <v>0</v>
          </cell>
        </row>
        <row r="66">
          <cell r="J66">
            <v>1</v>
          </cell>
          <cell r="K66">
            <v>0</v>
          </cell>
        </row>
        <row r="67">
          <cell r="J67">
            <v>1</v>
          </cell>
          <cell r="K67">
            <v>0</v>
          </cell>
        </row>
        <row r="68">
          <cell r="J68">
            <v>1</v>
          </cell>
          <cell r="K68">
            <v>0</v>
          </cell>
        </row>
        <row r="69">
          <cell r="J69">
            <v>1</v>
          </cell>
          <cell r="K69">
            <v>0</v>
          </cell>
        </row>
        <row r="70">
          <cell r="J70">
            <v>1</v>
          </cell>
          <cell r="K70">
            <v>0</v>
          </cell>
        </row>
      </sheetData>
      <sheetData sheetId="1"/>
      <sheetData sheetId="2"/>
      <sheetData sheetId="3"/>
      <sheetData sheetId="4">
        <row r="6">
          <cell r="C6" t="str">
            <v>ВЕСЕЛОВ Андрей Андреевич</v>
          </cell>
          <cell r="D6" t="str">
            <v>19.04.01, кмс</v>
          </cell>
          <cell r="E6" t="str">
            <v>ПФО</v>
          </cell>
          <cell r="F6" t="str">
            <v>Нижегородская, Кстово</v>
          </cell>
          <cell r="G6">
            <v>0</v>
          </cell>
          <cell r="H6" t="str">
            <v>Душкин А.Н.</v>
          </cell>
        </row>
        <row r="7">
          <cell r="C7" t="str">
            <v>ФАРГАТОВ Курбан Расимович</v>
          </cell>
          <cell r="D7" t="str">
            <v>17.01.00, кмс</v>
          </cell>
          <cell r="E7" t="str">
            <v>ЮФО</v>
          </cell>
          <cell r="F7" t="str">
            <v>Астраханская</v>
          </cell>
          <cell r="G7">
            <v>0</v>
          </cell>
          <cell r="H7" t="str">
            <v>Дуйсенов Р.Г.</v>
          </cell>
        </row>
        <row r="8">
          <cell r="C8" t="str">
            <v>МГОЯН Сябанд Юрикович</v>
          </cell>
          <cell r="D8" t="str">
            <v>29.04.00, кмс</v>
          </cell>
          <cell r="E8" t="str">
            <v>М</v>
          </cell>
          <cell r="F8" t="str">
            <v>Москва, ГБОУ ЦСиО "Самбо-70" Москомспорта</v>
          </cell>
          <cell r="G8">
            <v>0</v>
          </cell>
          <cell r="H8" t="str">
            <v>Кабанов Д.Б. Богатырев Д.В.</v>
          </cell>
        </row>
        <row r="9">
          <cell r="C9" t="str">
            <v>УВАРОВ Виктор Владимирович</v>
          </cell>
          <cell r="D9" t="str">
            <v>10.02.01, кмс</v>
          </cell>
          <cell r="E9" t="str">
            <v>М</v>
          </cell>
          <cell r="F9" t="str">
            <v>Москва, ГБОУ ЦСиО "Самбо-70" Москомспорта</v>
          </cell>
          <cell r="G9">
            <v>0</v>
          </cell>
          <cell r="H9" t="str">
            <v>Сейтаблаев А.В.      Юхарев С.С.</v>
          </cell>
        </row>
        <row r="10">
          <cell r="C10" t="str">
            <v>САКЕРИН Никита Игоревич</v>
          </cell>
          <cell r="D10" t="str">
            <v>14.04.00, кмс</v>
          </cell>
          <cell r="E10" t="str">
            <v>СФО</v>
          </cell>
          <cell r="F10" t="str">
            <v>Томская, Томск</v>
          </cell>
          <cell r="G10">
            <v>0</v>
          </cell>
          <cell r="H10" t="str">
            <v>Вышегородцев Д.Е.   Фокин А.А.</v>
          </cell>
        </row>
        <row r="11">
          <cell r="C11" t="str">
            <v>КУВАЕВ Данила Сергеевич</v>
          </cell>
          <cell r="D11" t="str">
            <v>11.02.00, кмс</v>
          </cell>
          <cell r="E11" t="str">
            <v>М</v>
          </cell>
          <cell r="F11" t="str">
            <v>Москва, ГБОУ ЦСиО "Самбо-70" Москомспорта</v>
          </cell>
          <cell r="G11">
            <v>0</v>
          </cell>
          <cell r="H11" t="str">
            <v>Богомолов В.А.   Мартынов И.В.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abSelected="1" topLeftCell="A59" workbookViewId="0">
      <selection activeCell="N67" sqref="N67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57" t="s">
        <v>7</v>
      </c>
      <c r="B1" s="157"/>
      <c r="C1" s="157"/>
      <c r="D1" s="157"/>
      <c r="E1" s="157"/>
      <c r="F1" s="157"/>
      <c r="G1" s="157"/>
      <c r="H1" s="157"/>
      <c r="I1" s="157"/>
    </row>
    <row r="2" spans="1:10" ht="17.25" customHeight="1">
      <c r="A2" s="158" t="s">
        <v>8</v>
      </c>
      <c r="B2" s="158"/>
      <c r="C2" s="158"/>
      <c r="D2" s="158"/>
      <c r="E2" s="158"/>
      <c r="F2" s="158"/>
      <c r="G2" s="158"/>
      <c r="H2" s="158"/>
      <c r="I2" s="158"/>
    </row>
    <row r="3" spans="1:10" ht="40.5" customHeight="1">
      <c r="A3" s="278" t="str">
        <f>[1]реквизиты!$A$2</f>
        <v>Первенство Приволжского федерального округа по самбо среди юношей и девушек (13-14 лет) ( 2004-05гг.р.)</v>
      </c>
      <c r="B3" s="278"/>
      <c r="C3" s="278"/>
      <c r="D3" s="278"/>
      <c r="E3" s="278"/>
      <c r="F3" s="278"/>
      <c r="G3" s="278"/>
      <c r="H3" s="278"/>
      <c r="I3" s="278"/>
    </row>
    <row r="4" spans="1:10" ht="16.5" customHeight="1" thickBot="1">
      <c r="A4" s="158" t="str">
        <f>[1]реквизиты!$A$3</f>
        <v>12-15 апреля 2018 год.        г.Кстово</v>
      </c>
      <c r="B4" s="158"/>
      <c r="C4" s="158"/>
      <c r="D4" s="158"/>
      <c r="E4" s="158"/>
      <c r="F4" s="158"/>
      <c r="G4" s="158"/>
      <c r="H4" s="158"/>
      <c r="I4" s="158"/>
    </row>
    <row r="5" spans="1:10" ht="3.75" hidden="1" customHeight="1" thickBot="1">
      <c r="A5" s="158"/>
      <c r="B5" s="158"/>
      <c r="C5" s="158"/>
      <c r="D5" s="158"/>
      <c r="E5" s="158"/>
      <c r="F5" s="158"/>
      <c r="G5" s="158"/>
      <c r="H5" s="158"/>
      <c r="I5" s="158"/>
    </row>
    <row r="6" spans="1:10" ht="11.1" customHeight="1">
      <c r="B6" s="170" t="s">
        <v>0</v>
      </c>
      <c r="C6" s="172" t="s">
        <v>1</v>
      </c>
      <c r="D6" s="172" t="s">
        <v>2</v>
      </c>
      <c r="E6" s="172" t="s">
        <v>15</v>
      </c>
      <c r="F6" s="172" t="s">
        <v>16</v>
      </c>
      <c r="G6" s="175"/>
      <c r="H6" s="160" t="s">
        <v>3</v>
      </c>
      <c r="I6" s="162"/>
    </row>
    <row r="7" spans="1:10" ht="13.5" customHeight="1" thickBot="1">
      <c r="B7" s="171"/>
      <c r="C7" s="279"/>
      <c r="D7" s="279"/>
      <c r="E7" s="279"/>
      <c r="F7" s="279"/>
      <c r="G7" s="280"/>
      <c r="H7" s="281"/>
      <c r="I7" s="162"/>
    </row>
    <row r="8" spans="1:10" ht="23.1" customHeight="1">
      <c r="A8" s="164" t="s">
        <v>170</v>
      </c>
      <c r="B8" s="121" t="s">
        <v>4</v>
      </c>
      <c r="C8" s="152" t="s">
        <v>153</v>
      </c>
      <c r="D8" s="152" t="s">
        <v>154</v>
      </c>
      <c r="E8" s="152" t="s">
        <v>155</v>
      </c>
      <c r="F8" s="152" t="s">
        <v>156</v>
      </c>
      <c r="G8" s="154">
        <v>0</v>
      </c>
      <c r="H8" s="152" t="s">
        <v>157</v>
      </c>
      <c r="I8" s="163"/>
      <c r="J8" s="174"/>
    </row>
    <row r="9" spans="1:10" ht="23.1" customHeight="1">
      <c r="A9" s="165"/>
      <c r="B9" s="122" t="s">
        <v>5</v>
      </c>
      <c r="C9" s="153" t="s">
        <v>158</v>
      </c>
      <c r="D9" s="153" t="s">
        <v>159</v>
      </c>
      <c r="E9" s="153" t="s">
        <v>155</v>
      </c>
      <c r="F9" s="153" t="s">
        <v>160</v>
      </c>
      <c r="G9" s="155">
        <v>0</v>
      </c>
      <c r="H9" s="153" t="s">
        <v>161</v>
      </c>
      <c r="I9" s="163"/>
      <c r="J9" s="174"/>
    </row>
    <row r="10" spans="1:10" ht="23.1" customHeight="1">
      <c r="A10" s="165"/>
      <c r="B10" s="123" t="s">
        <v>6</v>
      </c>
      <c r="C10" s="153" t="s">
        <v>162</v>
      </c>
      <c r="D10" s="153" t="s">
        <v>163</v>
      </c>
      <c r="E10" s="153" t="s">
        <v>155</v>
      </c>
      <c r="F10" s="153" t="s">
        <v>164</v>
      </c>
      <c r="G10" s="155">
        <v>0</v>
      </c>
      <c r="H10" s="153" t="s">
        <v>165</v>
      </c>
      <c r="I10" s="163"/>
      <c r="J10" s="174"/>
    </row>
    <row r="11" spans="1:10" ht="23.1" customHeight="1">
      <c r="A11" s="165"/>
      <c r="B11" s="132" t="s">
        <v>6</v>
      </c>
      <c r="C11" s="153" t="s">
        <v>166</v>
      </c>
      <c r="D11" s="153" t="s">
        <v>167</v>
      </c>
      <c r="E11" s="153" t="s">
        <v>155</v>
      </c>
      <c r="F11" s="153" t="s">
        <v>168</v>
      </c>
      <c r="G11" s="155">
        <v>0</v>
      </c>
      <c r="H11" s="153" t="s">
        <v>169</v>
      </c>
      <c r="I11" s="163"/>
      <c r="J11" s="174"/>
    </row>
    <row r="12" spans="1:10" ht="23.1" hidden="1" customHeight="1">
      <c r="A12" s="165"/>
      <c r="B12" s="124" t="s">
        <v>12</v>
      </c>
      <c r="C12" s="79" t="str">
        <f>[2]ит.пр!C10</f>
        <v xml:space="preserve">ДРОБАХА Михаил Арамович </v>
      </c>
      <c r="D12" s="79" t="str">
        <f>[2]ит.пр!D10</f>
        <v>25.04.02, 1р</v>
      </c>
      <c r="E12" s="79" t="str">
        <f>[2]ит.пр!E10</f>
        <v>ЮФО</v>
      </c>
      <c r="F12" s="79" t="str">
        <f>[2]ит.пр!F10</f>
        <v>Краснодарский, Сочи</v>
      </c>
      <c r="G12" s="127">
        <f>[2]ит.пр!G10</f>
        <v>0</v>
      </c>
      <c r="H12" s="82" t="str">
        <f>[2]ит.пр!H10</f>
        <v>Мовян С.С.</v>
      </c>
      <c r="I12" s="156"/>
      <c r="J12" s="174"/>
    </row>
    <row r="13" spans="1:10" ht="23.1" hidden="1" customHeight="1" thickBot="1">
      <c r="A13" s="166"/>
      <c r="B13" s="125" t="s">
        <v>12</v>
      </c>
      <c r="C13" s="83" t="str">
        <f>[2]ит.пр!C11</f>
        <v>МЕШЕВ Мухамед Эдуардович</v>
      </c>
      <c r="D13" s="83" t="str">
        <f>[2]ит.пр!D11</f>
        <v>26.06.01, кмс</v>
      </c>
      <c r="E13" s="83" t="str">
        <f>[2]ит.пр!E11</f>
        <v>СКФО</v>
      </c>
      <c r="F13" s="83" t="str">
        <f>[2]ит.пр!F11</f>
        <v>КБР, "Динамо"</v>
      </c>
      <c r="G13" s="128">
        <f>[2]ит.пр!G11</f>
        <v>0</v>
      </c>
      <c r="H13" s="84" t="str">
        <f>[2]ит.пр!H11</f>
        <v>Пченашев М. А. Ошхунов Б.М.</v>
      </c>
      <c r="I13" s="156"/>
      <c r="J13" s="174"/>
    </row>
    <row r="14" spans="1:10" ht="23.1" customHeight="1" thickBot="1">
      <c r="B14" s="8"/>
      <c r="C14" s="9"/>
      <c r="D14" s="9"/>
      <c r="E14" s="25"/>
      <c r="F14" s="9"/>
      <c r="G14" s="129"/>
      <c r="H14" s="9"/>
      <c r="I14" s="14"/>
      <c r="J14" s="174"/>
    </row>
    <row r="15" spans="1:10" ht="23.1" customHeight="1">
      <c r="A15" s="164" t="s">
        <v>235</v>
      </c>
      <c r="B15" s="75" t="s">
        <v>4</v>
      </c>
      <c r="C15" s="80" t="s">
        <v>239</v>
      </c>
      <c r="D15" s="80" t="s">
        <v>240</v>
      </c>
      <c r="E15" s="80" t="s">
        <v>155</v>
      </c>
      <c r="F15" s="80" t="s">
        <v>222</v>
      </c>
      <c r="G15" s="126">
        <v>0</v>
      </c>
      <c r="H15" s="81" t="s">
        <v>241</v>
      </c>
      <c r="I15" s="14"/>
      <c r="J15" s="174"/>
    </row>
    <row r="16" spans="1:10" ht="23.1" customHeight="1">
      <c r="A16" s="165"/>
      <c r="B16" s="119" t="s">
        <v>5</v>
      </c>
      <c r="C16" s="79" t="s">
        <v>242</v>
      </c>
      <c r="D16" s="79" t="s">
        <v>243</v>
      </c>
      <c r="E16" s="79" t="s">
        <v>155</v>
      </c>
      <c r="F16" s="79" t="s">
        <v>244</v>
      </c>
      <c r="G16" s="127">
        <v>0</v>
      </c>
      <c r="H16" s="82" t="s">
        <v>245</v>
      </c>
      <c r="I16" s="14"/>
    </row>
    <row r="17" spans="1:16" ht="23.1" customHeight="1">
      <c r="A17" s="165"/>
      <c r="B17" s="119" t="s">
        <v>6</v>
      </c>
      <c r="C17" s="79" t="s">
        <v>246</v>
      </c>
      <c r="D17" s="79" t="s">
        <v>247</v>
      </c>
      <c r="E17" s="79" t="s">
        <v>155</v>
      </c>
      <c r="F17" s="79" t="s">
        <v>248</v>
      </c>
      <c r="G17" s="127">
        <v>0</v>
      </c>
      <c r="H17" s="82" t="s">
        <v>249</v>
      </c>
      <c r="I17" s="14"/>
    </row>
    <row r="18" spans="1:16" ht="23.1" customHeight="1">
      <c r="A18" s="165"/>
      <c r="B18" s="119" t="s">
        <v>6</v>
      </c>
      <c r="C18" s="79" t="s">
        <v>250</v>
      </c>
      <c r="D18" s="79" t="s">
        <v>251</v>
      </c>
      <c r="E18" s="79" t="s">
        <v>155</v>
      </c>
      <c r="F18" s="79" t="s">
        <v>164</v>
      </c>
      <c r="G18" s="127">
        <v>0</v>
      </c>
      <c r="H18" s="82" t="s">
        <v>252</v>
      </c>
      <c r="I18" s="156"/>
    </row>
    <row r="19" spans="1:16" ht="23.1" hidden="1" customHeight="1">
      <c r="A19" s="165"/>
      <c r="B19" s="119" t="s">
        <v>12</v>
      </c>
      <c r="C19" s="79" t="str">
        <f>[3]ит.пр!C10</f>
        <v>МАКАРОВ Эзен Радимович</v>
      </c>
      <c r="D19" s="79" t="str">
        <f>[3]ит.пр!D10</f>
        <v>26.05.00, кмс</v>
      </c>
      <c r="E19" s="79" t="str">
        <f>[3]ит.пр!E10</f>
        <v>СФО</v>
      </c>
      <c r="F19" s="79" t="str">
        <f>[3]ит.пр!F10</f>
        <v>р.Алтай, Мин.Обр</v>
      </c>
      <c r="G19" s="127">
        <f>[3]ит.пр!G10</f>
        <v>0</v>
      </c>
      <c r="H19" s="82" t="str">
        <f>[3]ит.пр!H10</f>
        <v>Семендеев Э.С.</v>
      </c>
      <c r="I19" s="156"/>
    </row>
    <row r="20" spans="1:16" ht="23.1" hidden="1" customHeight="1" thickBot="1">
      <c r="A20" s="166"/>
      <c r="B20" s="120" t="s">
        <v>12</v>
      </c>
      <c r="C20" s="83" t="str">
        <f>[3]ит.пр!C11</f>
        <v>ПЕТРОВ Иван Георгиевич</v>
      </c>
      <c r="D20" s="83" t="str">
        <f>[3]ит.пр!D11</f>
        <v>08.04.00, кмс</v>
      </c>
      <c r="E20" s="83" t="str">
        <f>[3]ит.пр!E11</f>
        <v>М</v>
      </c>
      <c r="F20" s="83" t="str">
        <f>[3]ит.пр!F11</f>
        <v>Москва, ГБОУ ЦСиО "Самбо-70" Москомспорта</v>
      </c>
      <c r="G20" s="128">
        <f>[3]ит.пр!G11</f>
        <v>0</v>
      </c>
      <c r="H20" s="84" t="str">
        <f>[3]ит.пр!H11</f>
        <v>Савкин А.В.        Соломатин А.В.</v>
      </c>
      <c r="I20" s="11"/>
    </row>
    <row r="21" spans="1:16" ht="23.1" customHeight="1" thickBot="1">
      <c r="B21" s="13"/>
      <c r="C21" s="9"/>
      <c r="D21" s="9"/>
      <c r="E21" s="25"/>
      <c r="F21" s="9"/>
      <c r="G21" s="9"/>
      <c r="H21" s="9"/>
      <c r="I21" s="73"/>
      <c r="J21" s="74"/>
    </row>
    <row r="22" spans="1:16" ht="23.1" customHeight="1">
      <c r="A22" s="164" t="s">
        <v>186</v>
      </c>
      <c r="B22" s="75" t="s">
        <v>4</v>
      </c>
      <c r="C22" s="80" t="s">
        <v>171</v>
      </c>
      <c r="D22" s="80" t="s">
        <v>172</v>
      </c>
      <c r="E22" s="80" t="s">
        <v>155</v>
      </c>
      <c r="F22" s="80" t="s">
        <v>156</v>
      </c>
      <c r="G22" s="80">
        <v>0</v>
      </c>
      <c r="H22" s="81" t="s">
        <v>173</v>
      </c>
      <c r="I22" s="73"/>
      <c r="J22" s="74"/>
    </row>
    <row r="23" spans="1:16" ht="23.1" customHeight="1">
      <c r="A23" s="165"/>
      <c r="B23" s="119" t="s">
        <v>5</v>
      </c>
      <c r="C23" s="79" t="s">
        <v>174</v>
      </c>
      <c r="D23" s="79" t="s">
        <v>175</v>
      </c>
      <c r="E23" s="79" t="s">
        <v>155</v>
      </c>
      <c r="F23" s="79" t="s">
        <v>176</v>
      </c>
      <c r="G23" s="79">
        <v>0</v>
      </c>
      <c r="H23" s="82" t="s">
        <v>177</v>
      </c>
      <c r="I23" s="14"/>
      <c r="J23" s="74"/>
    </row>
    <row r="24" spans="1:16" ht="23.1" customHeight="1">
      <c r="A24" s="165"/>
      <c r="B24" s="119" t="s">
        <v>6</v>
      </c>
      <c r="C24" s="79" t="s">
        <v>178</v>
      </c>
      <c r="D24" s="79" t="s">
        <v>179</v>
      </c>
      <c r="E24" s="79" t="s">
        <v>155</v>
      </c>
      <c r="F24" s="79" t="s">
        <v>180</v>
      </c>
      <c r="G24" s="79">
        <v>0</v>
      </c>
      <c r="H24" s="82" t="s">
        <v>181</v>
      </c>
      <c r="I24" s="14"/>
      <c r="J24" s="74"/>
    </row>
    <row r="25" spans="1:16" ht="23.1" customHeight="1">
      <c r="A25" s="165"/>
      <c r="B25" s="119" t="s">
        <v>6</v>
      </c>
      <c r="C25" s="79" t="s">
        <v>182</v>
      </c>
      <c r="D25" s="79" t="s">
        <v>183</v>
      </c>
      <c r="E25" s="79" t="s">
        <v>155</v>
      </c>
      <c r="F25" s="79" t="s">
        <v>184</v>
      </c>
      <c r="G25" s="79">
        <v>0</v>
      </c>
      <c r="H25" s="82" t="s">
        <v>185</v>
      </c>
      <c r="I25" s="73"/>
    </row>
    <row r="26" spans="1:16" ht="23.1" hidden="1" customHeight="1">
      <c r="A26" s="165"/>
      <c r="B26" s="119" t="s">
        <v>12</v>
      </c>
      <c r="C26" s="79" t="str">
        <f>[4]ит.пр!C10</f>
        <v>ЯМАТАЕВ Кирилл Константинович</v>
      </c>
      <c r="D26" s="79" t="str">
        <f>[4]ит.пр!D10</f>
        <v>16.03.00, кмс</v>
      </c>
      <c r="E26" s="79" t="str">
        <f>[4]ит.пр!E10</f>
        <v>ПФО</v>
      </c>
      <c r="F26" s="79" t="str">
        <f>[4]ит.пр!F10</f>
        <v>Нижегородская, Кстово</v>
      </c>
      <c r="G26" s="79">
        <f>[4]ит.пр!G10</f>
        <v>0</v>
      </c>
      <c r="H26" s="82" t="str">
        <f>[4]ит.пр!H10</f>
        <v>Душкин А.Н.</v>
      </c>
      <c r="I26" s="73"/>
      <c r="L26" s="17"/>
      <c r="M26" s="18"/>
      <c r="N26" s="17"/>
      <c r="O26" s="19"/>
      <c r="P26" s="77"/>
    </row>
    <row r="27" spans="1:16" ht="23.1" hidden="1" customHeight="1" thickBot="1">
      <c r="A27" s="166"/>
      <c r="B27" s="120" t="s">
        <v>12</v>
      </c>
      <c r="C27" s="83" t="str">
        <f>[4]ит.пр!C11</f>
        <v>КУДРЯШОВ Никита Романович</v>
      </c>
      <c r="D27" s="83" t="str">
        <f>[4]ит.пр!D11</f>
        <v>08.07.00, кмс</v>
      </c>
      <c r="E27" s="83" t="str">
        <f>[4]ит.пр!E11</f>
        <v>ПФО</v>
      </c>
      <c r="F27" s="83" t="str">
        <f>[4]ит.пр!F11</f>
        <v>Нижегородская,              Нижний Новгород</v>
      </c>
      <c r="G27" s="83">
        <f>[4]ит.пр!G11</f>
        <v>0</v>
      </c>
      <c r="H27" s="84" t="str">
        <f>[4]ит.пр!H11</f>
        <v>Симанов Д.В.          Симанов М.В.</v>
      </c>
      <c r="I27" s="11"/>
    </row>
    <row r="28" spans="1:16" ht="23.1" customHeight="1" thickBot="1">
      <c r="A28" s="30"/>
      <c r="B28" s="12"/>
      <c r="C28" s="15"/>
      <c r="D28" s="16"/>
      <c r="E28" s="16"/>
      <c r="F28" s="17"/>
      <c r="G28" s="9"/>
      <c r="H28" s="20"/>
      <c r="I28" s="73"/>
      <c r="J28" s="74"/>
    </row>
    <row r="29" spans="1:16" ht="23.1" customHeight="1">
      <c r="A29" s="167" t="s">
        <v>236</v>
      </c>
      <c r="B29" s="75" t="s">
        <v>4</v>
      </c>
      <c r="C29" s="80" t="s">
        <v>253</v>
      </c>
      <c r="D29" s="80" t="s">
        <v>254</v>
      </c>
      <c r="E29" s="80" t="s">
        <v>155</v>
      </c>
      <c r="F29" s="80" t="s">
        <v>255</v>
      </c>
      <c r="G29" s="80">
        <v>0</v>
      </c>
      <c r="H29" s="81" t="s">
        <v>256</v>
      </c>
      <c r="I29" s="73"/>
      <c r="J29" s="74"/>
    </row>
    <row r="30" spans="1:16" ht="23.1" customHeight="1">
      <c r="A30" s="168"/>
      <c r="B30" s="78" t="s">
        <v>5</v>
      </c>
      <c r="C30" s="79" t="s">
        <v>257</v>
      </c>
      <c r="D30" s="79" t="s">
        <v>258</v>
      </c>
      <c r="E30" s="79" t="s">
        <v>155</v>
      </c>
      <c r="F30" s="79" t="s">
        <v>259</v>
      </c>
      <c r="G30" s="79">
        <v>0</v>
      </c>
      <c r="H30" s="82" t="s">
        <v>260</v>
      </c>
      <c r="I30" s="14"/>
      <c r="J30" s="74"/>
    </row>
    <row r="31" spans="1:16" ht="23.1" customHeight="1">
      <c r="A31" s="168"/>
      <c r="B31" s="78" t="s">
        <v>6</v>
      </c>
      <c r="C31" s="79" t="s">
        <v>261</v>
      </c>
      <c r="D31" s="79" t="s">
        <v>262</v>
      </c>
      <c r="E31" s="79" t="s">
        <v>155</v>
      </c>
      <c r="F31" s="79" t="s">
        <v>214</v>
      </c>
      <c r="G31" s="79">
        <v>0</v>
      </c>
      <c r="H31" s="82" t="s">
        <v>263</v>
      </c>
      <c r="I31" s="14"/>
      <c r="J31" s="74"/>
    </row>
    <row r="32" spans="1:16" ht="23.1" customHeight="1">
      <c r="A32" s="168"/>
      <c r="B32" s="78" t="s">
        <v>6</v>
      </c>
      <c r="C32" s="79" t="s">
        <v>264</v>
      </c>
      <c r="D32" s="79" t="s">
        <v>265</v>
      </c>
      <c r="E32" s="79" t="s">
        <v>155</v>
      </c>
      <c r="F32" s="79" t="s">
        <v>233</v>
      </c>
      <c r="G32" s="79">
        <v>0</v>
      </c>
      <c r="H32" s="82" t="s">
        <v>266</v>
      </c>
      <c r="I32" s="73"/>
    </row>
    <row r="33" spans="1:10" ht="23.1" hidden="1" customHeight="1">
      <c r="A33" s="168"/>
      <c r="B33" s="78" t="s">
        <v>12</v>
      </c>
      <c r="C33" s="79" t="str">
        <f>[5]ит.пр!C10</f>
        <v>КОРОЧАНСКИЙ Данила Дмитриевич</v>
      </c>
      <c r="D33" s="79" t="str">
        <f>[5]ит.пр!D10</f>
        <v>23.07.00, кмс</v>
      </c>
      <c r="E33" s="79" t="str">
        <f>[5]ит.пр!E10</f>
        <v>М</v>
      </c>
      <c r="F33" s="79" t="str">
        <f>[5]ит.пр!F10</f>
        <v>Москва, ГБОУ ЦСиО "Самбо-70" Москомспорта</v>
      </c>
      <c r="G33" s="79">
        <f>[5]ит.пр!G10</f>
        <v>0</v>
      </c>
      <c r="H33" s="82" t="str">
        <f>[5]ит.пр!H10</f>
        <v>Савкин А.В.        Соломатин А.В.</v>
      </c>
      <c r="I33" s="73"/>
    </row>
    <row r="34" spans="1:10" ht="23.1" hidden="1" customHeight="1" thickBot="1">
      <c r="A34" s="169"/>
      <c r="B34" s="76" t="s">
        <v>12</v>
      </c>
      <c r="C34" s="83" t="str">
        <f>[5]ит.пр!C11</f>
        <v>КУРНИКОВ Арсений Сергеевич</v>
      </c>
      <c r="D34" s="83" t="str">
        <f>[5]ит.пр!D11</f>
        <v>11.06.00, кмс</v>
      </c>
      <c r="E34" s="83" t="str">
        <f>[5]ит.пр!E11</f>
        <v>ПФО</v>
      </c>
      <c r="F34" s="83" t="str">
        <f>[5]ит.пр!F11</f>
        <v>Саратовская, Энгельс, МО</v>
      </c>
      <c r="G34" s="83">
        <f>[5]ит.пр!G11</f>
        <v>0</v>
      </c>
      <c r="H34" s="84" t="str">
        <f>[5]ит.пр!H11</f>
        <v>Гусев М.С.</v>
      </c>
      <c r="I34" s="14"/>
    </row>
    <row r="35" spans="1:10" ht="23.1" customHeight="1" thickBot="1">
      <c r="A35" s="30"/>
      <c r="B35" s="12"/>
      <c r="C35" s="15"/>
      <c r="D35" s="16"/>
      <c r="E35" s="16"/>
      <c r="F35" s="17"/>
      <c r="G35" s="17"/>
      <c r="H35" s="20"/>
      <c r="I35" s="73"/>
      <c r="J35" s="74"/>
    </row>
    <row r="36" spans="1:10" ht="23.1" customHeight="1">
      <c r="A36" s="164" t="s">
        <v>187</v>
      </c>
      <c r="B36" s="75" t="s">
        <v>4</v>
      </c>
      <c r="C36" s="80" t="s">
        <v>188</v>
      </c>
      <c r="D36" s="80" t="s">
        <v>189</v>
      </c>
      <c r="E36" s="80" t="s">
        <v>155</v>
      </c>
      <c r="F36" s="80" t="s">
        <v>190</v>
      </c>
      <c r="G36" s="80">
        <v>0</v>
      </c>
      <c r="H36" s="81" t="s">
        <v>191</v>
      </c>
      <c r="I36" s="73"/>
      <c r="J36" s="74"/>
    </row>
    <row r="37" spans="1:10" ht="23.1" customHeight="1">
      <c r="A37" s="165"/>
      <c r="B37" s="78" t="s">
        <v>5</v>
      </c>
      <c r="C37" s="79" t="s">
        <v>192</v>
      </c>
      <c r="D37" s="79" t="s">
        <v>193</v>
      </c>
      <c r="E37" s="79" t="s">
        <v>155</v>
      </c>
      <c r="F37" s="79" t="s">
        <v>176</v>
      </c>
      <c r="G37" s="79">
        <v>0</v>
      </c>
      <c r="H37" s="82" t="s">
        <v>194</v>
      </c>
      <c r="I37" s="14"/>
      <c r="J37" s="74"/>
    </row>
    <row r="38" spans="1:10" ht="23.1" customHeight="1">
      <c r="A38" s="165"/>
      <c r="B38" s="78" t="s">
        <v>6</v>
      </c>
      <c r="C38" s="79" t="s">
        <v>195</v>
      </c>
      <c r="D38" s="79" t="s">
        <v>196</v>
      </c>
      <c r="E38" s="79" t="s">
        <v>155</v>
      </c>
      <c r="F38" s="79" t="s">
        <v>197</v>
      </c>
      <c r="G38" s="79">
        <v>0</v>
      </c>
      <c r="H38" s="82" t="s">
        <v>198</v>
      </c>
      <c r="I38" s="14"/>
      <c r="J38" s="74"/>
    </row>
    <row r="39" spans="1:10" ht="23.1" customHeight="1">
      <c r="A39" s="165"/>
      <c r="B39" s="78" t="s">
        <v>6</v>
      </c>
      <c r="C39" s="79" t="s">
        <v>199</v>
      </c>
      <c r="D39" s="79" t="s">
        <v>200</v>
      </c>
      <c r="E39" s="79" t="s">
        <v>155</v>
      </c>
      <c r="F39" s="79" t="s">
        <v>201</v>
      </c>
      <c r="G39" s="79">
        <v>0</v>
      </c>
      <c r="H39" s="82" t="s">
        <v>202</v>
      </c>
      <c r="I39" s="72" t="s">
        <v>14</v>
      </c>
    </row>
    <row r="40" spans="1:10" ht="23.1" hidden="1" customHeight="1">
      <c r="A40" s="165"/>
      <c r="B40" s="78" t="s">
        <v>12</v>
      </c>
      <c r="C40" s="79" t="str">
        <f>[6]ит.пр!C10</f>
        <v>ШАЛЫГИН Егор Игоревич</v>
      </c>
      <c r="D40" s="79" t="str">
        <f>[6]ит.пр!D10</f>
        <v>02.09.01,кмс</v>
      </c>
      <c r="E40" s="79" t="str">
        <f>[6]ит.пр!E10</f>
        <v>М</v>
      </c>
      <c r="F40" s="79" t="str">
        <f>[6]ит.пр!F10</f>
        <v>Москва, ГБОУ ЦСиО "Самбо-70" Москомспорта</v>
      </c>
      <c r="G40" s="79">
        <f>[6]ит.пр!G10</f>
        <v>0</v>
      </c>
      <c r="H40" s="82" t="str">
        <f>[6]ит.пр!H10</f>
        <v>Богомолов В.А.   Мартынов И.В.</v>
      </c>
      <c r="I40" s="73"/>
    </row>
    <row r="41" spans="1:10" ht="23.1" hidden="1" customHeight="1" thickBot="1">
      <c r="A41" s="166"/>
      <c r="B41" s="76" t="s">
        <v>12</v>
      </c>
      <c r="C41" s="83" t="str">
        <f>[6]ит.пр!C11</f>
        <v>СИРЕНКО Дмитрий Владимирович</v>
      </c>
      <c r="D41" s="83" t="str">
        <f>[6]ит.пр!D11</f>
        <v>29.03.01,кмс</v>
      </c>
      <c r="E41" s="83" t="str">
        <f>[6]ит.пр!E11</f>
        <v>ПФО</v>
      </c>
      <c r="F41" s="83" t="str">
        <f>[6]ит.пр!F11</f>
        <v>Саратовская, Энгельс, МО</v>
      </c>
      <c r="G41" s="83">
        <f>[6]ит.пр!G11</f>
        <v>0</v>
      </c>
      <c r="H41" s="84" t="str">
        <f>[6]ит.пр!H11</f>
        <v>Бахчев В.К.</v>
      </c>
      <c r="I41" s="14"/>
    </row>
    <row r="42" spans="1:10" ht="23.1" customHeight="1" thickBot="1">
      <c r="B42" s="86"/>
      <c r="C42" s="87"/>
      <c r="D42" s="87"/>
      <c r="E42" s="88"/>
      <c r="F42" s="87"/>
      <c r="G42" s="87"/>
      <c r="H42" s="89"/>
      <c r="I42" s="73"/>
      <c r="J42" s="74"/>
    </row>
    <row r="43" spans="1:10" ht="23.1" customHeight="1">
      <c r="A43" s="164" t="s">
        <v>237</v>
      </c>
      <c r="B43" s="75" t="s">
        <v>4</v>
      </c>
      <c r="C43" s="80" t="s">
        <v>267</v>
      </c>
      <c r="D43" s="80" t="s">
        <v>268</v>
      </c>
      <c r="E43" s="80" t="s">
        <v>155</v>
      </c>
      <c r="F43" s="80" t="s">
        <v>269</v>
      </c>
      <c r="G43" s="80">
        <v>0</v>
      </c>
      <c r="H43" s="81" t="s">
        <v>270</v>
      </c>
      <c r="I43" s="73"/>
      <c r="J43" s="74"/>
    </row>
    <row r="44" spans="1:10" ht="23.1" customHeight="1">
      <c r="A44" s="165"/>
      <c r="B44" s="78" t="s">
        <v>5</v>
      </c>
      <c r="C44" s="79" t="s">
        <v>271</v>
      </c>
      <c r="D44" s="79" t="s">
        <v>272</v>
      </c>
      <c r="E44" s="79" t="s">
        <v>155</v>
      </c>
      <c r="F44" s="79" t="s">
        <v>160</v>
      </c>
      <c r="G44" s="79">
        <v>0</v>
      </c>
      <c r="H44" s="82" t="s">
        <v>273</v>
      </c>
      <c r="I44" s="14"/>
      <c r="J44" s="74"/>
    </row>
    <row r="45" spans="1:10" ht="23.1" customHeight="1">
      <c r="A45" s="165"/>
      <c r="B45" s="78" t="s">
        <v>6</v>
      </c>
      <c r="C45" s="79" t="s">
        <v>274</v>
      </c>
      <c r="D45" s="79" t="s">
        <v>275</v>
      </c>
      <c r="E45" s="79" t="s">
        <v>155</v>
      </c>
      <c r="F45" s="79" t="s">
        <v>218</v>
      </c>
      <c r="G45" s="79">
        <v>0</v>
      </c>
      <c r="H45" s="82" t="s">
        <v>276</v>
      </c>
      <c r="I45" s="14"/>
      <c r="J45" s="74"/>
    </row>
    <row r="46" spans="1:10" ht="23.1" customHeight="1">
      <c r="A46" s="165"/>
      <c r="B46" s="78" t="s">
        <v>6</v>
      </c>
      <c r="C46" s="79" t="s">
        <v>277</v>
      </c>
      <c r="D46" s="79" t="s">
        <v>278</v>
      </c>
      <c r="E46" s="79" t="s">
        <v>155</v>
      </c>
      <c r="F46" s="79" t="s">
        <v>222</v>
      </c>
      <c r="G46" s="79">
        <v>0</v>
      </c>
      <c r="H46" s="82" t="s">
        <v>241</v>
      </c>
      <c r="I46" s="73"/>
    </row>
    <row r="47" spans="1:10" ht="23.1" hidden="1" customHeight="1">
      <c r="A47" s="165"/>
      <c r="B47" s="78" t="s">
        <v>12</v>
      </c>
      <c r="C47" s="79" t="str">
        <f>[7]ит.пр!C10</f>
        <v>ПОРФИРОВ Георгий Павлович</v>
      </c>
      <c r="D47" s="79" t="str">
        <f>[7]ит.пр!D10</f>
        <v>23.07.01, кмс</v>
      </c>
      <c r="E47" s="79" t="str">
        <f>[7]ит.пр!E10</f>
        <v>ЮФО</v>
      </c>
      <c r="F47" s="79" t="str">
        <f>[7]ит.пр!F10</f>
        <v>р. Адыгея</v>
      </c>
      <c r="G47" s="79">
        <f>[7]ит.пр!G10</f>
        <v>0</v>
      </c>
      <c r="H47" s="82" t="str">
        <f>[7]ит.пр!H10</f>
        <v>Хакуринов Д.</v>
      </c>
      <c r="I47" s="73"/>
    </row>
    <row r="48" spans="1:10" ht="23.1" hidden="1" customHeight="1" thickBot="1">
      <c r="A48" s="166"/>
      <c r="B48" s="76" t="s">
        <v>12</v>
      </c>
      <c r="C48" s="83" t="str">
        <f>[7]ит.пр!C11</f>
        <v>ЩЕРБАКОВ Денис Алексеевич</v>
      </c>
      <c r="D48" s="83" t="str">
        <f>[7]ит.пр!D11</f>
        <v>21.07.00, кмс</v>
      </c>
      <c r="E48" s="83" t="str">
        <f>[7]ит.пр!E11</f>
        <v>ЦФО</v>
      </c>
      <c r="F48" s="83" t="str">
        <f>[7]ит.пр!F11</f>
        <v>Владимирская, Владимир</v>
      </c>
      <c r="G48" s="83">
        <f>[7]ит.пр!G11</f>
        <v>0</v>
      </c>
      <c r="H48" s="84" t="str">
        <f>[7]ит.пр!H11</f>
        <v>Рогачёв В.М.</v>
      </c>
      <c r="I48" s="11"/>
    </row>
    <row r="49" spans="1:10" ht="23.1" customHeight="1" thickBot="1">
      <c r="B49" s="13"/>
      <c r="C49" s="9"/>
      <c r="D49" s="9"/>
      <c r="E49" s="25"/>
      <c r="F49" s="9"/>
      <c r="G49" s="9"/>
      <c r="H49" s="22"/>
      <c r="I49" s="73"/>
      <c r="J49" s="74"/>
    </row>
    <row r="50" spans="1:10" ht="23.1" customHeight="1">
      <c r="A50" s="167" t="s">
        <v>219</v>
      </c>
      <c r="B50" s="75" t="s">
        <v>4</v>
      </c>
      <c r="C50" s="80" t="s">
        <v>220</v>
      </c>
      <c r="D50" s="80" t="s">
        <v>221</v>
      </c>
      <c r="E50" s="80" t="s">
        <v>155</v>
      </c>
      <c r="F50" s="80" t="s">
        <v>222</v>
      </c>
      <c r="G50" s="80">
        <v>0</v>
      </c>
      <c r="H50" s="81" t="s">
        <v>223</v>
      </c>
      <c r="I50" s="73"/>
      <c r="J50" s="74"/>
    </row>
    <row r="51" spans="1:10" ht="23.1" customHeight="1">
      <c r="A51" s="168"/>
      <c r="B51" s="78" t="s">
        <v>5</v>
      </c>
      <c r="C51" s="79" t="s">
        <v>224</v>
      </c>
      <c r="D51" s="79" t="s">
        <v>225</v>
      </c>
      <c r="E51" s="79" t="s">
        <v>155</v>
      </c>
      <c r="F51" s="79" t="s">
        <v>210</v>
      </c>
      <c r="G51" s="79">
        <v>0</v>
      </c>
      <c r="H51" s="82" t="s">
        <v>226</v>
      </c>
      <c r="I51" s="14"/>
      <c r="J51" s="74"/>
    </row>
    <row r="52" spans="1:10" ht="23.1" customHeight="1">
      <c r="A52" s="168"/>
      <c r="B52" s="78" t="s">
        <v>6</v>
      </c>
      <c r="C52" s="79" t="s">
        <v>227</v>
      </c>
      <c r="D52" s="79" t="s">
        <v>228</v>
      </c>
      <c r="E52" s="79" t="s">
        <v>155</v>
      </c>
      <c r="F52" s="79" t="s">
        <v>229</v>
      </c>
      <c r="G52" s="79">
        <v>0</v>
      </c>
      <c r="H52" s="82" t="s">
        <v>230</v>
      </c>
      <c r="I52" s="14"/>
      <c r="J52" s="74"/>
    </row>
    <row r="53" spans="1:10" ht="23.1" customHeight="1">
      <c r="A53" s="168"/>
      <c r="B53" s="78" t="s">
        <v>6</v>
      </c>
      <c r="C53" s="79" t="s">
        <v>231</v>
      </c>
      <c r="D53" s="79" t="s">
        <v>232</v>
      </c>
      <c r="E53" s="79" t="s">
        <v>155</v>
      </c>
      <c r="F53" s="79" t="s">
        <v>233</v>
      </c>
      <c r="G53" s="79">
        <v>0</v>
      </c>
      <c r="H53" s="82" t="s">
        <v>234</v>
      </c>
      <c r="I53" s="73"/>
    </row>
    <row r="54" spans="1:10" ht="23.1" hidden="1" customHeight="1">
      <c r="A54" s="168"/>
      <c r="B54" s="78" t="s">
        <v>12</v>
      </c>
      <c r="C54" s="79" t="str">
        <f>[8]ит.пр!C10</f>
        <v>КАРАПЕТЯН Давид Артемович</v>
      </c>
      <c r="D54" s="79" t="str">
        <f>[8]ит.пр!D10</f>
        <v>01.02.00, 1р</v>
      </c>
      <c r="E54" s="79" t="str">
        <f>[8]ит.пр!E10</f>
        <v>М</v>
      </c>
      <c r="F54" s="79" t="str">
        <f>[8]ит.пр!F10</f>
        <v>Москва, ГБОУ ЦСиО "Самбо-70" Москомспорта</v>
      </c>
      <c r="G54" s="79">
        <f>[8]ит.пр!G10</f>
        <v>0</v>
      </c>
      <c r="H54" s="82" t="str">
        <f>[8]ит.пр!H10</f>
        <v>Мамедов А.Р.         Кабанов Д.Б.</v>
      </c>
      <c r="I54" s="73"/>
    </row>
    <row r="55" spans="1:10" ht="23.1" hidden="1" customHeight="1" thickBot="1">
      <c r="A55" s="169"/>
      <c r="B55" s="76" t="s">
        <v>12</v>
      </c>
      <c r="C55" s="83" t="str">
        <f>[8]ит.пр!C11</f>
        <v>КАШИРИН Александр Вячеславович</v>
      </c>
      <c r="D55" s="83" t="str">
        <f>[8]ит.пр!D11</f>
        <v>29.09.00, 1р</v>
      </c>
      <c r="E55" s="83" t="str">
        <f>[8]ит.пр!E11</f>
        <v>ПФО</v>
      </c>
      <c r="F55" s="83" t="str">
        <f>[8]ит.пр!F11</f>
        <v>Пензенская, МО</v>
      </c>
      <c r="G55" s="83">
        <f>[8]ит.пр!G11</f>
        <v>0</v>
      </c>
      <c r="H55" s="84" t="str">
        <f>[8]ит.пр!H11</f>
        <v>Зубарев Е.А.</v>
      </c>
      <c r="I55" s="11"/>
    </row>
    <row r="56" spans="1:10" ht="23.1" customHeight="1" thickBot="1">
      <c r="B56" s="86"/>
      <c r="C56" s="87"/>
      <c r="D56" s="87"/>
      <c r="E56" s="88"/>
      <c r="F56" s="87"/>
      <c r="G56" s="87"/>
      <c r="H56" s="89"/>
      <c r="I56" s="73"/>
      <c r="J56" s="74"/>
    </row>
    <row r="57" spans="1:10" ht="23.1" customHeight="1">
      <c r="A57" s="167" t="s">
        <v>133</v>
      </c>
      <c r="B57" s="75" t="s">
        <v>4</v>
      </c>
      <c r="C57" s="80" t="s">
        <v>279</v>
      </c>
      <c r="D57" s="80" t="s">
        <v>280</v>
      </c>
      <c r="E57" s="80" t="s">
        <v>155</v>
      </c>
      <c r="F57" s="80" t="s">
        <v>233</v>
      </c>
      <c r="G57" s="80">
        <v>0</v>
      </c>
      <c r="H57" s="81" t="s">
        <v>281</v>
      </c>
      <c r="I57" s="73"/>
      <c r="J57" s="74"/>
    </row>
    <row r="58" spans="1:10" ht="23.1" customHeight="1">
      <c r="A58" s="168"/>
      <c r="B58" s="78" t="s">
        <v>5</v>
      </c>
      <c r="C58" s="79" t="s">
        <v>282</v>
      </c>
      <c r="D58" s="79" t="s">
        <v>283</v>
      </c>
      <c r="E58" s="79" t="s">
        <v>155</v>
      </c>
      <c r="F58" s="79" t="s">
        <v>156</v>
      </c>
      <c r="G58" s="79">
        <v>0</v>
      </c>
      <c r="H58" s="82" t="s">
        <v>173</v>
      </c>
      <c r="I58" s="14"/>
      <c r="J58" s="74"/>
    </row>
    <row r="59" spans="1:10" ht="23.1" customHeight="1">
      <c r="A59" s="168"/>
      <c r="B59" s="78" t="s">
        <v>6</v>
      </c>
      <c r="C59" s="79" t="s">
        <v>284</v>
      </c>
      <c r="D59" s="79" t="s">
        <v>285</v>
      </c>
      <c r="E59" s="79" t="s">
        <v>155</v>
      </c>
      <c r="F59" s="79" t="s">
        <v>160</v>
      </c>
      <c r="G59" s="79">
        <v>0</v>
      </c>
      <c r="H59" s="82" t="s">
        <v>273</v>
      </c>
      <c r="I59" s="14"/>
      <c r="J59" s="74"/>
    </row>
    <row r="60" spans="1:10" ht="23.1" customHeight="1">
      <c r="A60" s="168"/>
      <c r="B60" s="78" t="s">
        <v>6</v>
      </c>
      <c r="C60" s="79" t="s">
        <v>286</v>
      </c>
      <c r="D60" s="79" t="s">
        <v>287</v>
      </c>
      <c r="E60" s="79" t="s">
        <v>155</v>
      </c>
      <c r="F60" s="79" t="s">
        <v>248</v>
      </c>
      <c r="G60" s="79">
        <v>0</v>
      </c>
      <c r="H60" s="82" t="s">
        <v>288</v>
      </c>
      <c r="I60" s="73"/>
    </row>
    <row r="61" spans="1:10" ht="23.1" hidden="1" customHeight="1">
      <c r="A61" s="168"/>
      <c r="B61" s="78" t="s">
        <v>12</v>
      </c>
      <c r="C61" s="79" t="str">
        <f>[9]Ит.пр!C10</f>
        <v>САКЕРИН Никита Игоревич</v>
      </c>
      <c r="D61" s="79" t="str">
        <f>[9]Ит.пр!D10</f>
        <v>14.04.00, кмс</v>
      </c>
      <c r="E61" s="79" t="str">
        <f>[9]Ит.пр!E10</f>
        <v>СФО</v>
      </c>
      <c r="F61" s="79" t="str">
        <f>[9]Ит.пр!F10</f>
        <v>Томская, Томск</v>
      </c>
      <c r="G61" s="79">
        <f>[9]Ит.пр!G10</f>
        <v>0</v>
      </c>
      <c r="H61" s="82" t="str">
        <f>[9]Ит.пр!H10</f>
        <v>Вышегородцев Д.Е.   Фокин А.А.</v>
      </c>
      <c r="I61" s="73"/>
    </row>
    <row r="62" spans="1:10" ht="23.1" hidden="1" customHeight="1" thickBot="1">
      <c r="A62" s="169"/>
      <c r="B62" s="76" t="s">
        <v>12</v>
      </c>
      <c r="C62" s="83" t="str">
        <f>[9]Ит.пр!C11</f>
        <v>КУВАЕВ Данила Сергеевич</v>
      </c>
      <c r="D62" s="83" t="str">
        <f>[9]Ит.пр!D11</f>
        <v>11.02.00, кмс</v>
      </c>
      <c r="E62" s="83" t="str">
        <f>[9]Ит.пр!E11</f>
        <v>М</v>
      </c>
      <c r="F62" s="83" t="str">
        <f>[9]Ит.пр!F11</f>
        <v>Москва, ГБОУ ЦСиО "Самбо-70" Москомспорта</v>
      </c>
      <c r="G62" s="83">
        <f>[9]Ит.пр!G11</f>
        <v>0</v>
      </c>
      <c r="H62" s="84" t="str">
        <f>[9]Ит.пр!H11</f>
        <v>Богомолов В.А.   Мартынов И.В.</v>
      </c>
      <c r="I62" s="11"/>
    </row>
    <row r="63" spans="1:10" ht="23.1" customHeight="1" thickBot="1">
      <c r="B63" s="13"/>
      <c r="C63" s="9"/>
      <c r="D63" s="9"/>
      <c r="E63" s="25"/>
      <c r="F63" s="9"/>
      <c r="G63" s="9"/>
      <c r="H63" s="22"/>
      <c r="I63" s="73"/>
      <c r="J63" s="74"/>
    </row>
    <row r="64" spans="1:10" ht="23.1" customHeight="1">
      <c r="A64" s="164" t="s">
        <v>203</v>
      </c>
      <c r="B64" s="75" t="s">
        <v>4</v>
      </c>
      <c r="C64" s="80" t="s">
        <v>204</v>
      </c>
      <c r="D64" s="80" t="s">
        <v>205</v>
      </c>
      <c r="E64" s="80" t="s">
        <v>155</v>
      </c>
      <c r="F64" s="80" t="s">
        <v>206</v>
      </c>
      <c r="G64" s="80">
        <v>0</v>
      </c>
      <c r="H64" s="81" t="s">
        <v>207</v>
      </c>
      <c r="I64" s="73"/>
      <c r="J64" s="74"/>
    </row>
    <row r="65" spans="1:10" ht="23.1" customHeight="1">
      <c r="A65" s="165"/>
      <c r="B65" s="78" t="s">
        <v>5</v>
      </c>
      <c r="C65" s="79" t="s">
        <v>208</v>
      </c>
      <c r="D65" s="79" t="s">
        <v>209</v>
      </c>
      <c r="E65" s="79" t="s">
        <v>155</v>
      </c>
      <c r="F65" s="79" t="s">
        <v>210</v>
      </c>
      <c r="G65" s="79">
        <v>0</v>
      </c>
      <c r="H65" s="82" t="s">
        <v>211</v>
      </c>
      <c r="I65" s="14"/>
      <c r="J65" s="74"/>
    </row>
    <row r="66" spans="1:10" ht="23.1" customHeight="1">
      <c r="A66" s="165"/>
      <c r="B66" s="78" t="s">
        <v>6</v>
      </c>
      <c r="C66" s="79" t="s">
        <v>212</v>
      </c>
      <c r="D66" s="79" t="s">
        <v>213</v>
      </c>
      <c r="E66" s="79" t="s">
        <v>155</v>
      </c>
      <c r="F66" s="79" t="s">
        <v>214</v>
      </c>
      <c r="G66" s="79">
        <v>0</v>
      </c>
      <c r="H66" s="82" t="s">
        <v>215</v>
      </c>
      <c r="I66" s="14"/>
      <c r="J66" s="74"/>
    </row>
    <row r="67" spans="1:10" ht="23.1" customHeight="1">
      <c r="A67" s="165"/>
      <c r="B67" s="78" t="s">
        <v>6</v>
      </c>
      <c r="C67" s="79" t="s">
        <v>216</v>
      </c>
      <c r="D67" s="79" t="s">
        <v>217</v>
      </c>
      <c r="E67" s="79" t="s">
        <v>155</v>
      </c>
      <c r="F67" s="79" t="s">
        <v>218</v>
      </c>
      <c r="G67" s="79">
        <v>0</v>
      </c>
      <c r="H67" s="82" t="s">
        <v>289</v>
      </c>
      <c r="I67" s="73"/>
    </row>
    <row r="68" spans="1:10" ht="23.1" hidden="1" customHeight="1">
      <c r="A68" s="165"/>
      <c r="B68" s="78" t="s">
        <v>12</v>
      </c>
      <c r="C68" s="79" t="str">
        <f>[10]ит.пр!C10</f>
        <v>ПОДГОРНЫЙ Артем Андреевич</v>
      </c>
      <c r="D68" s="79" t="str">
        <f>[10]ит.пр!D10</f>
        <v>27.01.00, кмс</v>
      </c>
      <c r="E68" s="79" t="str">
        <f>[10]ит.пр!E10</f>
        <v>С-П</v>
      </c>
      <c r="F68" s="79" t="str">
        <f>[10]ит.пр!F10</f>
        <v>С-Петербург, КШВСМ-МО</v>
      </c>
      <c r="G68" s="79">
        <f>[10]ит.пр!G10</f>
        <v>0</v>
      </c>
      <c r="H68" s="82" t="str">
        <f>[10]ит.пр!H10</f>
        <v>Микайлов М.М.    Савельев А.В.</v>
      </c>
      <c r="I68" s="73"/>
    </row>
    <row r="69" spans="1:10" ht="23.1" hidden="1" customHeight="1" thickBot="1">
      <c r="A69" s="166"/>
      <c r="B69" s="76" t="s">
        <v>13</v>
      </c>
      <c r="C69" s="83" t="str">
        <f>[10]ит.пр!C11</f>
        <v>НАБИЕВ Манаф Абдулманафович</v>
      </c>
      <c r="D69" s="83" t="str">
        <f>[10]ит.пр!D11</f>
        <v>09.01.00, кмс</v>
      </c>
      <c r="E69" s="83" t="str">
        <f>[10]ит.пр!E11</f>
        <v>С-П</v>
      </c>
      <c r="F69" s="83" t="str">
        <f>[10]ит.пр!F11</f>
        <v>С-Петербург, КШВСМ-МО</v>
      </c>
      <c r="G69" s="83">
        <f>[10]ит.пр!G11</f>
        <v>0</v>
      </c>
      <c r="H69" s="84" t="str">
        <f>[10]ит.пр!H11</f>
        <v>Свирида Е.Ф.</v>
      </c>
      <c r="I69" s="11"/>
    </row>
    <row r="70" spans="1:10" ht="23.1" customHeight="1" thickBot="1">
      <c r="A70" s="1"/>
      <c r="B70" s="85"/>
      <c r="C70" s="10"/>
      <c r="D70" s="10"/>
      <c r="E70" s="26"/>
      <c r="F70" s="10"/>
      <c r="G70" s="10"/>
      <c r="H70" s="21"/>
      <c r="I70" s="73"/>
      <c r="J70" s="74"/>
    </row>
    <row r="71" spans="1:10" ht="23.1" customHeight="1">
      <c r="A71" s="167" t="s">
        <v>238</v>
      </c>
      <c r="B71" s="75" t="s">
        <v>4</v>
      </c>
      <c r="C71" s="92" t="s">
        <v>290</v>
      </c>
      <c r="D71" s="92" t="s">
        <v>291</v>
      </c>
      <c r="E71" s="92" t="s">
        <v>155</v>
      </c>
      <c r="F71" s="92" t="s">
        <v>292</v>
      </c>
      <c r="G71" s="282">
        <v>0</v>
      </c>
      <c r="H71" s="93" t="s">
        <v>301</v>
      </c>
      <c r="I71" s="73"/>
      <c r="J71" s="74"/>
    </row>
    <row r="72" spans="1:10" ht="23.1" customHeight="1">
      <c r="A72" s="168"/>
      <c r="B72" s="78" t="s">
        <v>5</v>
      </c>
      <c r="C72" s="91" t="s">
        <v>293</v>
      </c>
      <c r="D72" s="91" t="s">
        <v>294</v>
      </c>
      <c r="E72" s="91" t="s">
        <v>155</v>
      </c>
      <c r="F72" s="91" t="s">
        <v>244</v>
      </c>
      <c r="G72" s="283">
        <v>0</v>
      </c>
      <c r="H72" s="94" t="s">
        <v>295</v>
      </c>
      <c r="I72" s="14"/>
      <c r="J72" s="74"/>
    </row>
    <row r="73" spans="1:10" ht="23.1" customHeight="1">
      <c r="A73" s="168"/>
      <c r="B73" s="78" t="s">
        <v>6</v>
      </c>
      <c r="C73" s="91" t="s">
        <v>296</v>
      </c>
      <c r="D73" s="91" t="s">
        <v>297</v>
      </c>
      <c r="E73" s="91" t="s">
        <v>155</v>
      </c>
      <c r="F73" s="91" t="s">
        <v>168</v>
      </c>
      <c r="G73" s="283">
        <v>0</v>
      </c>
      <c r="H73" s="94" t="s">
        <v>169</v>
      </c>
      <c r="I73" s="14"/>
      <c r="J73" s="74"/>
    </row>
    <row r="74" spans="1:10" ht="23.1" customHeight="1" thickBot="1">
      <c r="A74" s="168"/>
      <c r="B74" s="78" t="s">
        <v>6</v>
      </c>
      <c r="C74" s="91" t="s">
        <v>298</v>
      </c>
      <c r="D74" s="91" t="s">
        <v>299</v>
      </c>
      <c r="E74" s="91" t="s">
        <v>155</v>
      </c>
      <c r="F74" s="91" t="s">
        <v>218</v>
      </c>
      <c r="G74" s="283">
        <v>0</v>
      </c>
      <c r="H74" s="94" t="s">
        <v>300</v>
      </c>
      <c r="I74" s="73"/>
    </row>
    <row r="75" spans="1:10" ht="23.1" hidden="1" customHeight="1">
      <c r="A75" s="168"/>
      <c r="B75" s="78" t="s">
        <v>12</v>
      </c>
      <c r="C75" s="91" t="str">
        <f>[11]ит.пр!C10</f>
        <v>ЛОМАКИН Сергей Юрьевич</v>
      </c>
      <c r="D75" s="91" t="str">
        <f>[11]ит.пр!D10</f>
        <v>05.03.00, кмс</v>
      </c>
      <c r="E75" s="91" t="str">
        <f>[11]ит.пр!E10</f>
        <v>ПФО</v>
      </c>
      <c r="F75" s="91" t="str">
        <f>[11]ит.пр!F10</f>
        <v>Оренбурская, Орск</v>
      </c>
      <c r="G75" s="91">
        <f>[11]ит.пр!G10</f>
        <v>0</v>
      </c>
      <c r="H75" s="94" t="str">
        <f>[11]ит.пр!H10</f>
        <v>Задворнова Е.П. Задворнов В.С.</v>
      </c>
      <c r="I75" s="73"/>
    </row>
    <row r="76" spans="1:10" ht="23.1" hidden="1" customHeight="1" thickBot="1">
      <c r="A76" s="169"/>
      <c r="B76" s="76" t="s">
        <v>12</v>
      </c>
      <c r="C76" s="95" t="str">
        <f>[11]ит.пр!C11</f>
        <v>БАБЛИЯН Арутюн Ашотович</v>
      </c>
      <c r="D76" s="95" t="str">
        <f>[11]ит.пр!D11</f>
        <v>27.03.00, кмс</v>
      </c>
      <c r="E76" s="95" t="str">
        <f>[11]ит.пр!E11</f>
        <v>ЮФО</v>
      </c>
      <c r="F76" s="95" t="str">
        <f>[11]ит.пр!F11</f>
        <v>Краснодарский, Краснодар</v>
      </c>
      <c r="G76" s="95">
        <f>[11]ит.пр!G11</f>
        <v>0</v>
      </c>
      <c r="H76" s="96" t="str">
        <f>[11]ит.пр!H11</f>
        <v>Хованский С.А. Алябьев В.Е.</v>
      </c>
      <c r="I76" s="11"/>
    </row>
    <row r="77" spans="1:10" ht="23.1" customHeight="1" thickBot="1">
      <c r="B77" s="12"/>
      <c r="C77" s="3"/>
      <c r="D77" s="4"/>
      <c r="E77" s="4"/>
      <c r="F77" s="5"/>
      <c r="G77" s="5"/>
      <c r="H77" s="3"/>
      <c r="I77" s="90">
        <f>[11]ит.пр!I6</f>
        <v>0</v>
      </c>
      <c r="J77" s="74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90">
        <f>[11]ит.пр!I8</f>
        <v>0</v>
      </c>
      <c r="J78" s="74"/>
    </row>
    <row r="79" spans="1:10" ht="23.1" customHeight="1">
      <c r="A79" s="1"/>
      <c r="B79" s="24" t="str">
        <f>[12]реквизиты!$A$6</f>
        <v>Гл. судья, судья ВК</v>
      </c>
      <c r="C79" s="6"/>
      <c r="D79" s="6"/>
      <c r="E79" s="27"/>
      <c r="F79" s="24" t="str">
        <f>[1]реквизиты!$G$6</f>
        <v>С.А.Малов</v>
      </c>
      <c r="G79" s="24"/>
      <c r="H79" s="6"/>
      <c r="I79" s="14"/>
      <c r="J79" s="74"/>
    </row>
    <row r="80" spans="1:10" ht="23.1" customHeight="1">
      <c r="A80" s="1"/>
      <c r="B80" s="24"/>
      <c r="C80" s="7"/>
      <c r="D80" s="7"/>
      <c r="E80" s="28"/>
      <c r="F80" s="23" t="str">
        <f>[1]реквизиты!$G$7</f>
        <v>/Чебоксары/</v>
      </c>
      <c r="G80" s="23"/>
      <c r="H80" s="7"/>
      <c r="I80" s="14"/>
      <c r="J80" s="74"/>
    </row>
    <row r="81" spans="1:19" ht="23.1" customHeight="1">
      <c r="A81" s="1"/>
      <c r="B81" s="24" t="str">
        <f>[12]реквизиты!$A$8</f>
        <v>Гл. секретарь, судья ВК</v>
      </c>
      <c r="C81" s="7"/>
      <c r="D81" s="7"/>
      <c r="E81" s="28"/>
      <c r="F81" s="24" t="str">
        <f>[1]реквизиты!$G$8</f>
        <v>В.И.Рожков</v>
      </c>
      <c r="G81" s="24"/>
      <c r="H81" s="6"/>
      <c r="I81" s="73"/>
    </row>
    <row r="82" spans="1:19" ht="23.1" customHeight="1">
      <c r="C82" s="1"/>
      <c r="F82" t="str">
        <f>[1]реквизиты!$G$9</f>
        <v>/Саратов/</v>
      </c>
      <c r="H82" s="7"/>
      <c r="I82" s="73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J14:J15"/>
    <mergeCell ref="A5:I5"/>
    <mergeCell ref="G6:G7"/>
    <mergeCell ref="J8:J9"/>
    <mergeCell ref="J10:J11"/>
    <mergeCell ref="J12:J13"/>
    <mergeCell ref="F6:F7"/>
    <mergeCell ref="E6:E7"/>
    <mergeCell ref="A36:A41"/>
    <mergeCell ref="A71:A76"/>
    <mergeCell ref="A43:A48"/>
    <mergeCell ref="A50:A55"/>
    <mergeCell ref="A57:A62"/>
    <mergeCell ref="A64:A69"/>
    <mergeCell ref="A22:A27"/>
    <mergeCell ref="A29:A34"/>
    <mergeCell ref="A15:A20"/>
    <mergeCell ref="B6:B7"/>
    <mergeCell ref="D6:D7"/>
    <mergeCell ref="C6:C7"/>
    <mergeCell ref="A8:A13"/>
    <mergeCell ref="I18:I19"/>
    <mergeCell ref="A1:I1"/>
    <mergeCell ref="A2:I2"/>
    <mergeCell ref="A3:I3"/>
    <mergeCell ref="A4:I4"/>
    <mergeCell ref="H6:H7"/>
    <mergeCell ref="I6:I7"/>
    <mergeCell ref="I8:I9"/>
    <mergeCell ref="I12:I13"/>
    <mergeCell ref="I10:I11"/>
  </mergeCells>
  <phoneticPr fontId="0" type="noConversion"/>
  <conditionalFormatting sqref="G21 G28:G70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ignoredErrors>
    <ignoredError sqref="B8:B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31" workbookViewId="0">
      <selection sqref="A1:I82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57" t="s">
        <v>7</v>
      </c>
      <c r="B1" s="157"/>
      <c r="C1" s="157"/>
      <c r="D1" s="157"/>
      <c r="E1" s="157"/>
      <c r="F1" s="157"/>
      <c r="G1" s="157"/>
      <c r="H1" s="157"/>
      <c r="I1" s="157"/>
    </row>
    <row r="2" spans="1:10" ht="17.25" customHeight="1">
      <c r="A2" s="158" t="s">
        <v>8</v>
      </c>
      <c r="B2" s="158"/>
      <c r="C2" s="158"/>
      <c r="D2" s="158"/>
      <c r="E2" s="158"/>
      <c r="F2" s="158"/>
      <c r="G2" s="158"/>
      <c r="H2" s="158"/>
      <c r="I2" s="158"/>
    </row>
    <row r="3" spans="1:10" ht="40.5" customHeight="1">
      <c r="A3" s="159" t="str">
        <f>[1]реквизиты!$A$2</f>
        <v>Первенство Приволжского федерального округа по самбо среди юношей и девушек (13-14 лет) ( 2004-05гг.р.)</v>
      </c>
      <c r="B3" s="159"/>
      <c r="C3" s="159"/>
      <c r="D3" s="159"/>
      <c r="E3" s="159"/>
      <c r="F3" s="159"/>
      <c r="G3" s="159"/>
      <c r="H3" s="159"/>
      <c r="I3" s="159"/>
    </row>
    <row r="4" spans="1:10" ht="16.5" customHeight="1" thickBot="1">
      <c r="A4" s="158" t="str">
        <f>[1]реквизиты!$A$3</f>
        <v>12-15 апреля 2018 год.        г.Кстово</v>
      </c>
      <c r="B4" s="158"/>
      <c r="C4" s="158"/>
      <c r="D4" s="158"/>
      <c r="E4" s="158"/>
      <c r="F4" s="158"/>
      <c r="G4" s="158"/>
      <c r="H4" s="158"/>
      <c r="I4" s="158"/>
    </row>
    <row r="5" spans="1:10" ht="3.75" hidden="1" customHeight="1" thickBot="1">
      <c r="A5" s="158"/>
      <c r="B5" s="158"/>
      <c r="C5" s="158"/>
      <c r="D5" s="158"/>
      <c r="E5" s="158"/>
      <c r="F5" s="158"/>
      <c r="G5" s="158"/>
      <c r="H5" s="158"/>
      <c r="I5" s="158"/>
    </row>
    <row r="6" spans="1:10" ht="11.1" customHeight="1">
      <c r="B6" s="170" t="s">
        <v>0</v>
      </c>
      <c r="C6" s="172" t="s">
        <v>1</v>
      </c>
      <c r="D6" s="172" t="s">
        <v>2</v>
      </c>
      <c r="E6" s="172" t="s">
        <v>15</v>
      </c>
      <c r="F6" s="172" t="s">
        <v>16</v>
      </c>
      <c r="G6" s="175"/>
      <c r="H6" s="160" t="s">
        <v>3</v>
      </c>
      <c r="I6" s="162"/>
    </row>
    <row r="7" spans="1:10" ht="13.5" customHeight="1" thickBot="1">
      <c r="B7" s="171"/>
      <c r="C7" s="173"/>
      <c r="D7" s="173"/>
      <c r="E7" s="173"/>
      <c r="F7" s="173"/>
      <c r="G7" s="176"/>
      <c r="H7" s="161"/>
      <c r="I7" s="162"/>
    </row>
    <row r="8" spans="1:10" ht="23.1" customHeight="1">
      <c r="A8" s="164" t="s">
        <v>9</v>
      </c>
      <c r="B8" s="121" t="s">
        <v>4</v>
      </c>
      <c r="C8" s="80" t="str">
        <f>[2]ит.пр!C6</f>
        <v>ЯГУНОВ Максим Дмитриевич</v>
      </c>
      <c r="D8" s="80" t="str">
        <f>[2]ит.пр!D6</f>
        <v>17.12.00, кмс</v>
      </c>
      <c r="E8" s="80" t="str">
        <f>[2]ит.пр!E6</f>
        <v>СФО</v>
      </c>
      <c r="F8" s="80" t="str">
        <f>[2]ит.пр!F6</f>
        <v>Кемеровская, Кемерово, МО</v>
      </c>
      <c r="G8" s="126">
        <f>[2]ит.пр!G6</f>
        <v>0</v>
      </c>
      <c r="H8" s="81" t="str">
        <f>[2]ит.пр!H6</f>
        <v>Шиянов С.А.</v>
      </c>
      <c r="I8" s="163"/>
      <c r="J8" s="174"/>
    </row>
    <row r="9" spans="1:10" ht="23.1" customHeight="1">
      <c r="A9" s="165"/>
      <c r="B9" s="122" t="s">
        <v>5</v>
      </c>
      <c r="C9" s="79" t="str">
        <f>[2]ит.пр!C7</f>
        <v>ДАГОЕВ Али Ахмедович</v>
      </c>
      <c r="D9" s="79" t="str">
        <f>[2]ит.пр!D7</f>
        <v>26.03.02, кмс</v>
      </c>
      <c r="E9" s="79" t="str">
        <f>[2]ит.пр!E7</f>
        <v>М</v>
      </c>
      <c r="F9" s="79" t="str">
        <f>[2]ит.пр!F7</f>
        <v>Москва, ГБОУ ЦСиО "Самбо-70" Москомспорта</v>
      </c>
      <c r="G9" s="127">
        <f>[2]ит.пр!G7</f>
        <v>0</v>
      </c>
      <c r="H9" s="82" t="str">
        <f>[2]ит.пр!H7</f>
        <v>Богомолов В.А.   Мартынов И.В.</v>
      </c>
      <c r="I9" s="163"/>
      <c r="J9" s="174"/>
    </row>
    <row r="10" spans="1:10" ht="23.1" customHeight="1">
      <c r="A10" s="165"/>
      <c r="B10" s="123" t="s">
        <v>6</v>
      </c>
      <c r="C10" s="79" t="str">
        <f>[2]ит.пр!C8</f>
        <v>КРИВУШИН Илья Евгеньевич</v>
      </c>
      <c r="D10" s="79" t="str">
        <f>[2]ит.пр!D8</f>
        <v>13.08.01, 1р</v>
      </c>
      <c r="E10" s="79" t="str">
        <f>[2]ит.пр!E8</f>
        <v>ПФО</v>
      </c>
      <c r="F10" s="79" t="str">
        <f>[2]ит.пр!F8</f>
        <v>Самарская, Самара</v>
      </c>
      <c r="G10" s="127">
        <f>[2]ит.пр!G8</f>
        <v>0</v>
      </c>
      <c r="H10" s="82" t="str">
        <f>[2]ит.пр!H8</f>
        <v>Сулейманов Р.Ж. Родомакин Ю.С.</v>
      </c>
      <c r="I10" s="163"/>
      <c r="J10" s="174"/>
    </row>
    <row r="11" spans="1:10" ht="23.1" customHeight="1" thickBot="1">
      <c r="A11" s="166"/>
      <c r="B11" s="125" t="s">
        <v>6</v>
      </c>
      <c r="C11" s="83" t="str">
        <f>[2]ит.пр!C9</f>
        <v>ПЕТРОВ Глеб Владимирович</v>
      </c>
      <c r="D11" s="83" t="str">
        <f>[2]ит.пр!D9</f>
        <v>22.05.02, 1р</v>
      </c>
      <c r="E11" s="83" t="str">
        <f>[2]ит.пр!E9</f>
        <v>ЦФО</v>
      </c>
      <c r="F11" s="83" t="str">
        <f>[2]ит.пр!F9</f>
        <v>Тульская, Тула</v>
      </c>
      <c r="G11" s="128">
        <f>[2]ит.пр!G9</f>
        <v>0</v>
      </c>
      <c r="H11" s="84" t="str">
        <f>[2]ит.пр!H9</f>
        <v>Копейкин П.С.</v>
      </c>
      <c r="I11" s="163"/>
      <c r="J11" s="174"/>
    </row>
    <row r="12" spans="1:10" ht="23.1" hidden="1" customHeight="1">
      <c r="A12" s="99"/>
      <c r="B12" s="137" t="s">
        <v>12</v>
      </c>
      <c r="C12" s="97" t="str">
        <f>[2]ит.пр!C10</f>
        <v xml:space="preserve">ДРОБАХА Михаил Арамович </v>
      </c>
      <c r="D12" s="97" t="str">
        <f>[2]ит.пр!D10</f>
        <v>25.04.02, 1р</v>
      </c>
      <c r="E12" s="97" t="str">
        <f>[2]ит.пр!E10</f>
        <v>ЮФО</v>
      </c>
      <c r="F12" s="97" t="str">
        <f>[2]ит.пр!F10</f>
        <v>Краснодарский, Сочи</v>
      </c>
      <c r="G12" s="138">
        <f>[2]ит.пр!G10</f>
        <v>0</v>
      </c>
      <c r="H12" s="98" t="str">
        <f>[2]ит.пр!H10</f>
        <v>Мовян С.С.</v>
      </c>
      <c r="I12" s="156"/>
      <c r="J12" s="174"/>
    </row>
    <row r="13" spans="1:10" ht="23.1" hidden="1" customHeight="1" thickBot="1">
      <c r="A13" s="100"/>
      <c r="B13" s="125" t="s">
        <v>12</v>
      </c>
      <c r="C13" s="83" t="str">
        <f>[2]ит.пр!C11</f>
        <v>МЕШЕВ Мухамед Эдуардович</v>
      </c>
      <c r="D13" s="83" t="str">
        <f>[2]ит.пр!D11</f>
        <v>26.06.01, кмс</v>
      </c>
      <c r="E13" s="83" t="str">
        <f>[2]ит.пр!E11</f>
        <v>СКФО</v>
      </c>
      <c r="F13" s="83" t="str">
        <f>[2]ит.пр!F11</f>
        <v>КБР, "Динамо"</v>
      </c>
      <c r="G13" s="128">
        <f>[2]ит.пр!G11</f>
        <v>0</v>
      </c>
      <c r="H13" s="84" t="str">
        <f>[2]ит.пр!H11</f>
        <v>Пченашев М. А. Ошхунов Б.М.</v>
      </c>
      <c r="I13" s="156"/>
      <c r="J13" s="174"/>
    </row>
    <row r="14" spans="1:10" ht="23.1" customHeight="1" thickBot="1">
      <c r="B14" s="8"/>
      <c r="C14" s="9"/>
      <c r="D14" s="9"/>
      <c r="E14" s="25"/>
      <c r="F14" s="9"/>
      <c r="G14" s="129"/>
      <c r="H14" s="9"/>
      <c r="I14" s="131"/>
      <c r="J14" s="174"/>
    </row>
    <row r="15" spans="1:10" ht="23.1" customHeight="1">
      <c r="A15" s="164" t="s">
        <v>10</v>
      </c>
      <c r="B15" s="75" t="s">
        <v>4</v>
      </c>
      <c r="C15" s="80" t="str">
        <f>[3]ит.пр!C6</f>
        <v>КОЛЬЖАНОВ Денис Игоревич</v>
      </c>
      <c r="D15" s="80" t="str">
        <f>[3]ит.пр!D6</f>
        <v>29.07.02, кмс</v>
      </c>
      <c r="E15" s="80" t="str">
        <f>[3]ит.пр!E6</f>
        <v>ПФО</v>
      </c>
      <c r="F15" s="80" t="str">
        <f>[3]ит.пр!F6</f>
        <v>Саратовская, Балашов, ФСОП "Россия"</v>
      </c>
      <c r="G15" s="126">
        <f>[3]ит.пр!G6</f>
        <v>0</v>
      </c>
      <c r="H15" s="81" t="str">
        <f>[3]ит.пр!H6</f>
        <v>Разваляев С.В.</v>
      </c>
      <c r="I15" s="131"/>
      <c r="J15" s="174"/>
    </row>
    <row r="16" spans="1:10" ht="23.1" customHeight="1">
      <c r="A16" s="165"/>
      <c r="B16" s="132" t="s">
        <v>5</v>
      </c>
      <c r="C16" s="79" t="str">
        <f>[3]ит.пр!C7</f>
        <v>ПЕТРОВ Владимир Владимирович</v>
      </c>
      <c r="D16" s="79" t="str">
        <f>[3]ит.пр!D7</f>
        <v>01.07.02, 1р</v>
      </c>
      <c r="E16" s="79" t="str">
        <f>[3]ит.пр!E7</f>
        <v>ЦФО</v>
      </c>
      <c r="F16" s="79" t="str">
        <f>[3]ит.пр!F7</f>
        <v>Тульская, Тула</v>
      </c>
      <c r="G16" s="127">
        <f>[3]ит.пр!G7</f>
        <v>0</v>
      </c>
      <c r="H16" s="82" t="str">
        <f>[3]ит.пр!H7</f>
        <v>Самборский С.В. Двоеглазов П.В.</v>
      </c>
      <c r="I16" s="131"/>
    </row>
    <row r="17" spans="1:16" ht="23.1" customHeight="1">
      <c r="A17" s="165"/>
      <c r="B17" s="132" t="s">
        <v>6</v>
      </c>
      <c r="C17" s="79" t="str">
        <f>[3]ит.пр!C8</f>
        <v>ЛУКЬЯНЧУК Николай Александрович</v>
      </c>
      <c r="D17" s="79" t="str">
        <f>[3]ит.пр!D8</f>
        <v xml:space="preserve">23.01.01, кмс </v>
      </c>
      <c r="E17" s="79" t="str">
        <f>[3]ит.пр!E8</f>
        <v>УФО</v>
      </c>
      <c r="F17" s="79" t="str">
        <f>[3]ит.пр!F8</f>
        <v>ХМАО-Югра, Нижневартовск</v>
      </c>
      <c r="G17" s="127">
        <f>[3]ит.пр!G8</f>
        <v>0</v>
      </c>
      <c r="H17" s="82" t="str">
        <f>[3]ит.пр!H8</f>
        <v>Воробьев В.В.</v>
      </c>
      <c r="I17" s="131"/>
    </row>
    <row r="18" spans="1:16" ht="23.1" customHeight="1" thickBot="1">
      <c r="A18" s="166"/>
      <c r="B18" s="133" t="s">
        <v>6</v>
      </c>
      <c r="C18" s="83" t="str">
        <f>[3]ит.пр!C9</f>
        <v>РОМАНЦОВ Кирилл Олегович</v>
      </c>
      <c r="D18" s="83" t="str">
        <f>[3]ит.пр!D9</f>
        <v>14.07.01, кмс</v>
      </c>
      <c r="E18" s="83" t="str">
        <f>[3]ит.пр!E9</f>
        <v>М</v>
      </c>
      <c r="F18" s="83" t="str">
        <f>[3]ит.пр!F9</f>
        <v>Москва, ГБОУ ЦСиО "Самбо-70" Москомспорта</v>
      </c>
      <c r="G18" s="128">
        <f>[3]ит.пр!G9</f>
        <v>0</v>
      </c>
      <c r="H18" s="84" t="str">
        <f>[3]ит.пр!H9</f>
        <v>Богомолов В.А.   Мартынов И.В.</v>
      </c>
      <c r="I18" s="156"/>
    </row>
    <row r="19" spans="1:16" ht="23.1" hidden="1" customHeight="1">
      <c r="A19" s="99"/>
      <c r="B19" s="134" t="s">
        <v>12</v>
      </c>
      <c r="C19" s="97" t="str">
        <f>[3]ит.пр!C10</f>
        <v>МАКАРОВ Эзен Радимович</v>
      </c>
      <c r="D19" s="97" t="str">
        <f>[3]ит.пр!D10</f>
        <v>26.05.00, кмс</v>
      </c>
      <c r="E19" s="97" t="str">
        <f>[3]ит.пр!E10</f>
        <v>СФО</v>
      </c>
      <c r="F19" s="97" t="str">
        <f>[3]ит.пр!F10</f>
        <v>р.Алтай, Мин.Обр</v>
      </c>
      <c r="G19" s="138">
        <f>[3]ит.пр!G10</f>
        <v>0</v>
      </c>
      <c r="H19" s="98" t="str">
        <f>[3]ит.пр!H10</f>
        <v>Семендеев Э.С.</v>
      </c>
      <c r="I19" s="156"/>
    </row>
    <row r="20" spans="1:16" ht="23.1" hidden="1" customHeight="1" thickBot="1">
      <c r="A20" s="100"/>
      <c r="B20" s="133" t="s">
        <v>12</v>
      </c>
      <c r="C20" s="83" t="str">
        <f>[3]ит.пр!C11</f>
        <v>ПЕТРОВ Иван Георгиевич</v>
      </c>
      <c r="D20" s="83" t="str">
        <f>[3]ит.пр!D11</f>
        <v>08.04.00, кмс</v>
      </c>
      <c r="E20" s="83" t="str">
        <f>[3]ит.пр!E11</f>
        <v>М</v>
      </c>
      <c r="F20" s="83" t="str">
        <f>[3]ит.пр!F11</f>
        <v>Москва, ГБОУ ЦСиО "Самбо-70" Москомспорта</v>
      </c>
      <c r="G20" s="128">
        <f>[3]ит.пр!G11</f>
        <v>0</v>
      </c>
      <c r="H20" s="84" t="str">
        <f>[3]ит.пр!H11</f>
        <v>Савкин А.В.        Соломатин А.В.</v>
      </c>
      <c r="I20" s="11"/>
    </row>
    <row r="21" spans="1:16" ht="23.1" customHeight="1" thickBot="1">
      <c r="B21" s="13"/>
      <c r="C21" s="9"/>
      <c r="D21" s="9"/>
      <c r="E21" s="25"/>
      <c r="F21" s="9"/>
      <c r="G21" s="9"/>
      <c r="H21" s="9"/>
      <c r="I21" s="131"/>
      <c r="J21" s="135"/>
    </row>
    <row r="22" spans="1:16" ht="23.1" customHeight="1">
      <c r="A22" s="164" t="s">
        <v>131</v>
      </c>
      <c r="B22" s="75" t="s">
        <v>4</v>
      </c>
      <c r="C22" s="80" t="str">
        <f>[4]ит.пр!C6</f>
        <v>ТОВМАСЯН Арман Андраникович</v>
      </c>
      <c r="D22" s="80" t="str">
        <f>[4]ит.пр!D6</f>
        <v>28.07.00, кмс</v>
      </c>
      <c r="E22" s="80" t="str">
        <f>[4]ит.пр!E6</f>
        <v>ПФО</v>
      </c>
      <c r="F22" s="80" t="str">
        <f>[4]ит.пр!F6</f>
        <v>Саратовская, Турки, МО</v>
      </c>
      <c r="G22" s="139">
        <f>[4]ит.пр!G6</f>
        <v>0</v>
      </c>
      <c r="H22" s="81" t="str">
        <f>[4]ит.пр!H6</f>
        <v>Торосян С.Р.</v>
      </c>
      <c r="I22" s="131"/>
      <c r="J22" s="135"/>
    </row>
    <row r="23" spans="1:16" ht="23.1" customHeight="1">
      <c r="A23" s="165"/>
      <c r="B23" s="132" t="s">
        <v>5</v>
      </c>
      <c r="C23" s="79" t="str">
        <f>[4]ит.пр!C7</f>
        <v>СИМАКОВ Виталий Анатольевич</v>
      </c>
      <c r="D23" s="79" t="str">
        <f>[4]ит.пр!D7</f>
        <v>08.02.00, 1р</v>
      </c>
      <c r="E23" s="79" t="str">
        <f>[4]ит.пр!E7</f>
        <v>ДВФО</v>
      </c>
      <c r="F23" s="79" t="str">
        <f>[4]ит.пр!F7</f>
        <v>Хабаровский край, С.Гавань, МО</v>
      </c>
      <c r="G23" s="140">
        <f>[4]ит.пр!G7</f>
        <v>0</v>
      </c>
      <c r="H23" s="82" t="str">
        <f>[4]ит.пр!H7</f>
        <v>Ефимов Д.</v>
      </c>
      <c r="I23" s="131"/>
      <c r="J23" s="135"/>
    </row>
    <row r="24" spans="1:16" ht="23.1" customHeight="1">
      <c r="A24" s="165"/>
      <c r="B24" s="132" t="s">
        <v>6</v>
      </c>
      <c r="C24" s="79" t="str">
        <f>[4]ит.пр!C8</f>
        <v>НАЧ Айдамир Инверович</v>
      </c>
      <c r="D24" s="79" t="str">
        <f>[4]ит.пр!D8</f>
        <v>14.11.00,кмс</v>
      </c>
      <c r="E24" s="79" t="str">
        <f>[4]ит.пр!E8</f>
        <v>ЮФО</v>
      </c>
      <c r="F24" s="79" t="str">
        <f>[4]ит.пр!F8</f>
        <v>р. Адыгея</v>
      </c>
      <c r="G24" s="140">
        <f>[4]ит.пр!G8</f>
        <v>0</v>
      </c>
      <c r="H24" s="82" t="str">
        <f>[4]ит.пр!H8</f>
        <v>Джаримок Н. Джаримок Р.</v>
      </c>
      <c r="I24" s="131"/>
      <c r="J24" s="135"/>
    </row>
    <row r="25" spans="1:16" ht="23.1" customHeight="1" thickBot="1">
      <c r="A25" s="166"/>
      <c r="B25" s="133" t="s">
        <v>6</v>
      </c>
      <c r="C25" s="83" t="str">
        <f>[4]ит.пр!C9</f>
        <v>ГАМБАРЯН Арман Араикович</v>
      </c>
      <c r="D25" s="83" t="str">
        <f>[4]ит.пр!D9</f>
        <v>24.03.00,кмс</v>
      </c>
      <c r="E25" s="83" t="str">
        <f>[4]ит.пр!E9</f>
        <v>ЮФО</v>
      </c>
      <c r="F25" s="83" t="str">
        <f>[4]ит.пр!F9</f>
        <v>Краснодарский, Анапа</v>
      </c>
      <c r="G25" s="141">
        <f>[4]ит.пр!G9</f>
        <v>0</v>
      </c>
      <c r="H25" s="84" t="str">
        <f>[4]ит.пр!H9</f>
        <v>Шахмурадян Г.В.</v>
      </c>
      <c r="I25" s="131"/>
    </row>
    <row r="26" spans="1:16" ht="23.1" hidden="1" customHeight="1">
      <c r="A26" s="99"/>
      <c r="B26" s="134" t="s">
        <v>12</v>
      </c>
      <c r="C26" s="97" t="str">
        <f>[4]ит.пр!C10</f>
        <v>ЯМАТАЕВ Кирилл Константинович</v>
      </c>
      <c r="D26" s="97" t="str">
        <f>[4]ит.пр!D10</f>
        <v>16.03.00, кмс</v>
      </c>
      <c r="E26" s="97" t="str">
        <f>[4]ит.пр!E10</f>
        <v>ПФО</v>
      </c>
      <c r="F26" s="97" t="str">
        <f>[4]ит.пр!F10</f>
        <v>Нижегородская, Кстово</v>
      </c>
      <c r="G26" s="142">
        <f>[4]ит.пр!G10</f>
        <v>0</v>
      </c>
      <c r="H26" s="98" t="str">
        <f>[4]ит.пр!H10</f>
        <v>Душкин А.Н.</v>
      </c>
      <c r="I26" s="131"/>
      <c r="L26" s="17"/>
      <c r="M26" s="18"/>
      <c r="N26" s="17"/>
      <c r="O26" s="19"/>
      <c r="P26" s="77"/>
    </row>
    <row r="27" spans="1:16" ht="23.1" hidden="1" customHeight="1" thickBot="1">
      <c r="A27" s="100"/>
      <c r="B27" s="133" t="s">
        <v>12</v>
      </c>
      <c r="C27" s="83" t="str">
        <f>[4]ит.пр!C11</f>
        <v>КУДРЯШОВ Никита Романович</v>
      </c>
      <c r="D27" s="83" t="str">
        <f>[4]ит.пр!D11</f>
        <v>08.07.00, кмс</v>
      </c>
      <c r="E27" s="83" t="str">
        <f>[4]ит.пр!E11</f>
        <v>ПФО</v>
      </c>
      <c r="F27" s="83" t="str">
        <f>[4]ит.пр!F11</f>
        <v>Нижегородская,              Нижний Новгород</v>
      </c>
      <c r="G27" s="141">
        <f>[4]ит.пр!G11</f>
        <v>0</v>
      </c>
      <c r="H27" s="84" t="str">
        <f>[4]ит.пр!H11</f>
        <v>Симанов Д.В.          Симанов М.В.</v>
      </c>
      <c r="I27" s="11"/>
    </row>
    <row r="28" spans="1:16" ht="23.1" customHeight="1" thickBot="1">
      <c r="A28" s="30"/>
      <c r="B28" s="12"/>
      <c r="C28" s="77"/>
      <c r="D28" s="16"/>
      <c r="E28" s="16"/>
      <c r="F28" s="17"/>
      <c r="G28" s="9"/>
      <c r="H28" s="20"/>
      <c r="I28" s="131"/>
      <c r="J28" s="135"/>
    </row>
    <row r="29" spans="1:16" ht="23.1" customHeight="1">
      <c r="A29" s="164" t="s">
        <v>132</v>
      </c>
      <c r="B29" s="75" t="s">
        <v>4</v>
      </c>
      <c r="C29" s="80" t="str">
        <f>[5]ит.пр!C6</f>
        <v>ПЕРЕЖОГИН Даниил Сергеевич</v>
      </c>
      <c r="D29" s="80" t="str">
        <f>[5]ит.пр!D6</f>
        <v>21.12.00, кмс</v>
      </c>
      <c r="E29" s="80" t="str">
        <f>[5]ит.пр!E6</f>
        <v>ДВФО</v>
      </c>
      <c r="F29" s="80" t="str">
        <f>[5]ит.пр!F6</f>
        <v>Приморский край, Владивосток</v>
      </c>
      <c r="G29" s="80">
        <f>[5]ит.пр!G6</f>
        <v>0</v>
      </c>
      <c r="H29" s="81" t="str">
        <f>[5]ит.пр!H6</f>
        <v>Стороженко В.П.           Кузнецов М.С.</v>
      </c>
      <c r="I29" s="131"/>
      <c r="J29" s="135"/>
    </row>
    <row r="30" spans="1:16" ht="23.1" customHeight="1">
      <c r="A30" s="165"/>
      <c r="B30" s="132" t="s">
        <v>5</v>
      </c>
      <c r="C30" s="79" t="str">
        <f>[5]ит.пр!C7</f>
        <v>ЛАЗУКИН Алексей Валерьевич</v>
      </c>
      <c r="D30" s="79" t="str">
        <f>[5]ит.пр!D7</f>
        <v>31.10.02, кмс</v>
      </c>
      <c r="E30" s="79" t="str">
        <f>[5]ит.пр!E7</f>
        <v>ЮФО</v>
      </c>
      <c r="F30" s="79" t="str">
        <f>[5]ит.пр!F7</f>
        <v>Краснодарский, Армавир</v>
      </c>
      <c r="G30" s="79">
        <f>[5]ит.пр!G7</f>
        <v>0</v>
      </c>
      <c r="H30" s="82" t="str">
        <f>[5]ит.пр!H7</f>
        <v>Бородин В.Г. Мгдсян Е.З.</v>
      </c>
      <c r="I30" s="131"/>
      <c r="J30" s="135"/>
    </row>
    <row r="31" spans="1:16" ht="23.1" customHeight="1">
      <c r="A31" s="165"/>
      <c r="B31" s="132" t="s">
        <v>6</v>
      </c>
      <c r="C31" s="79" t="str">
        <f>[5]ит.пр!C8</f>
        <v>СИЛАНТЬЕВ Павел Георгиевич</v>
      </c>
      <c r="D31" s="79" t="str">
        <f>[5]ит.пр!D8</f>
        <v>16.06.00, кмс</v>
      </c>
      <c r="E31" s="79" t="str">
        <f>[5]ит.пр!E8</f>
        <v>ПФО</v>
      </c>
      <c r="F31" s="79" t="str">
        <f>[5]ит.пр!F8</f>
        <v>Пермский, Краснокамск, МО</v>
      </c>
      <c r="G31" s="79">
        <f>[5]ит.пр!G8</f>
        <v>0</v>
      </c>
      <c r="H31" s="82" t="str">
        <f>[5]ит.пр!H8</f>
        <v>Рочев О.А.</v>
      </c>
      <c r="I31" s="131"/>
      <c r="J31" s="135"/>
    </row>
    <row r="32" spans="1:16" ht="23.1" customHeight="1" thickBot="1">
      <c r="A32" s="166"/>
      <c r="B32" s="133" t="s">
        <v>6</v>
      </c>
      <c r="C32" s="83" t="str">
        <f>[5]ит.пр!C9</f>
        <v>ТЛЕЦЕРИ Дамир Адамович</v>
      </c>
      <c r="D32" s="83" t="str">
        <f>[5]ит.пр!D9</f>
        <v>01.12.01, кмс</v>
      </c>
      <c r="E32" s="83" t="str">
        <f>[5]ит.пр!E9</f>
        <v>ЮФО</v>
      </c>
      <c r="F32" s="83" t="str">
        <f>[5]ит.пр!F9</f>
        <v>р. Адыгея</v>
      </c>
      <c r="G32" s="83">
        <f>[5]ит.пр!G9</f>
        <v>0</v>
      </c>
      <c r="H32" s="84" t="str">
        <f>[5]ит.пр!H9</f>
        <v>Хакуринов Д. Четыз А.</v>
      </c>
      <c r="I32" s="131"/>
    </row>
    <row r="33" spans="1:10" ht="23.1" hidden="1" customHeight="1">
      <c r="A33" s="144"/>
      <c r="B33" s="134" t="s">
        <v>12</v>
      </c>
      <c r="C33" s="97" t="str">
        <f>[5]ит.пр!C10</f>
        <v>КОРОЧАНСКИЙ Данила Дмитриевич</v>
      </c>
      <c r="D33" s="97" t="str">
        <f>[5]ит.пр!D10</f>
        <v>23.07.00, кмс</v>
      </c>
      <c r="E33" s="97" t="str">
        <f>[5]ит.пр!E10</f>
        <v>М</v>
      </c>
      <c r="F33" s="97" t="str">
        <f>[5]ит.пр!F10</f>
        <v>Москва, ГБОУ ЦСиО "Самбо-70" Москомспорта</v>
      </c>
      <c r="G33" s="97">
        <f>[5]ит.пр!G10</f>
        <v>0</v>
      </c>
      <c r="H33" s="98" t="str">
        <f>[5]ит.пр!H10</f>
        <v>Савкин А.В.        Соломатин А.В.</v>
      </c>
      <c r="I33" s="131"/>
    </row>
    <row r="34" spans="1:10" ht="23.1" hidden="1" customHeight="1" thickBot="1">
      <c r="A34" s="143"/>
      <c r="B34" s="133" t="s">
        <v>12</v>
      </c>
      <c r="C34" s="83" t="str">
        <f>[5]ит.пр!C11</f>
        <v>КУРНИКОВ Арсений Сергеевич</v>
      </c>
      <c r="D34" s="83" t="str">
        <f>[5]ит.пр!D11</f>
        <v>11.06.00, кмс</v>
      </c>
      <c r="E34" s="83" t="str">
        <f>[5]ит.пр!E11</f>
        <v>ПФО</v>
      </c>
      <c r="F34" s="83" t="str">
        <f>[5]ит.пр!F11</f>
        <v>Саратовская, Энгельс, МО</v>
      </c>
      <c r="G34" s="83">
        <f>[5]ит.пр!G11</f>
        <v>0</v>
      </c>
      <c r="H34" s="84" t="str">
        <f>[5]ит.пр!H11</f>
        <v>Гусев М.С.</v>
      </c>
      <c r="I34" s="131"/>
    </row>
    <row r="35" spans="1:10" ht="23.1" customHeight="1" thickBot="1">
      <c r="A35" s="30"/>
      <c r="B35" s="12"/>
      <c r="C35" s="77"/>
      <c r="D35" s="16"/>
      <c r="E35" s="16"/>
      <c r="F35" s="17"/>
      <c r="G35" s="17"/>
      <c r="H35" s="20"/>
      <c r="I35" s="131"/>
      <c r="J35" s="135"/>
    </row>
    <row r="36" spans="1:10" ht="23.1" customHeight="1">
      <c r="A36" s="164" t="s">
        <v>133</v>
      </c>
      <c r="B36" s="75" t="s">
        <v>4</v>
      </c>
      <c r="C36" s="80" t="str">
        <f>[6]ит.пр!C6</f>
        <v>АГАФОНОВ Иван Владимирович</v>
      </c>
      <c r="D36" s="80" t="str">
        <f>[6]ит.пр!D6</f>
        <v>16.07.00, кмс</v>
      </c>
      <c r="E36" s="80" t="str">
        <f>[6]ит.пр!E6</f>
        <v>ЦФО</v>
      </c>
      <c r="F36" s="80" t="str">
        <f>[6]ит.пр!F6</f>
        <v xml:space="preserve">Липецкая </v>
      </c>
      <c r="G36" s="80">
        <f>[6]ит.пр!G6</f>
        <v>0</v>
      </c>
      <c r="H36" s="81" t="str">
        <f>[6]ит.пр!H6</f>
        <v>Агафонов В.Н.</v>
      </c>
      <c r="I36" s="131"/>
      <c r="J36" s="135"/>
    </row>
    <row r="37" spans="1:10" ht="23.1" customHeight="1">
      <c r="A37" s="165"/>
      <c r="B37" s="132" t="s">
        <v>5</v>
      </c>
      <c r="C37" s="79" t="str">
        <f>[6]ит.пр!C7</f>
        <v>ДАНИЛКИН Никита Олегович</v>
      </c>
      <c r="D37" s="79" t="str">
        <f>[6]ит.пр!D7</f>
        <v>08.01.00,кмс</v>
      </c>
      <c r="E37" s="79" t="str">
        <f>[6]ит.пр!E7</f>
        <v>ЦФО</v>
      </c>
      <c r="F37" s="79" t="str">
        <f>[6]ит.пр!F7</f>
        <v>Московская, СШОР Дмитров</v>
      </c>
      <c r="G37" s="79">
        <f>[6]ит.пр!G7</f>
        <v>0</v>
      </c>
      <c r="H37" s="82" t="str">
        <f>[6]ит.пр!H7</f>
        <v>Бондарь А.Ю.</v>
      </c>
      <c r="I37" s="131"/>
      <c r="J37" s="135"/>
    </row>
    <row r="38" spans="1:10" ht="23.1" customHeight="1">
      <c r="A38" s="165"/>
      <c r="B38" s="132" t="s">
        <v>6</v>
      </c>
      <c r="C38" s="79" t="str">
        <f>[6]ит.пр!C8</f>
        <v>КАРДАШИН Василий Андреевич</v>
      </c>
      <c r="D38" s="79" t="str">
        <f>[6]ит.пр!D8</f>
        <v>19.07.00,кмс</v>
      </c>
      <c r="E38" s="79" t="str">
        <f>[6]ит.пр!E8</f>
        <v>УФО</v>
      </c>
      <c r="F38" s="79" t="str">
        <f>[6]ит.пр!F8</f>
        <v>Свердловская, В-Пышма</v>
      </c>
      <c r="G38" s="79">
        <f>[6]ит.пр!G8</f>
        <v>0</v>
      </c>
      <c r="H38" s="82" t="str">
        <f>[6]ит.пр!H8</f>
        <v>Суханов М.И.      Минниахметов А.С.</v>
      </c>
      <c r="I38" s="131"/>
      <c r="J38" s="135"/>
    </row>
    <row r="39" spans="1:10" ht="23.1" customHeight="1" thickBot="1">
      <c r="A39" s="166"/>
      <c r="B39" s="133" t="s">
        <v>6</v>
      </c>
      <c r="C39" s="83" t="str">
        <f>[6]ит.пр!C9</f>
        <v>МГДСЯН Арарат Залибегович</v>
      </c>
      <c r="D39" s="83" t="str">
        <f>[6]ит.пр!D9</f>
        <v>15.10.00,кмс</v>
      </c>
      <c r="E39" s="83" t="str">
        <f>[6]ит.пр!E9</f>
        <v>ЮФО</v>
      </c>
      <c r="F39" s="83" t="str">
        <f>[6]ит.пр!F9</f>
        <v>Краснодарский, Армавир</v>
      </c>
      <c r="G39" s="83">
        <f>[6]ит.пр!G9</f>
        <v>0</v>
      </c>
      <c r="H39" s="84" t="str">
        <f>[6]ит.пр!H9</f>
        <v>Бородин В.Г. Мгдсян Е.З.</v>
      </c>
      <c r="I39" s="130" t="s">
        <v>14</v>
      </c>
    </row>
    <row r="40" spans="1:10" ht="23.1" hidden="1" customHeight="1">
      <c r="A40" s="99"/>
      <c r="B40" s="134" t="s">
        <v>12</v>
      </c>
      <c r="C40" s="97" t="str">
        <f>[6]ит.пр!C10</f>
        <v>ШАЛЫГИН Егор Игоревич</v>
      </c>
      <c r="D40" s="97" t="str">
        <f>[6]ит.пр!D10</f>
        <v>02.09.01,кмс</v>
      </c>
      <c r="E40" s="97" t="str">
        <f>[6]ит.пр!E10</f>
        <v>М</v>
      </c>
      <c r="F40" s="97" t="str">
        <f>[6]ит.пр!F10</f>
        <v>Москва, ГБОУ ЦСиО "Самбо-70" Москомспорта</v>
      </c>
      <c r="G40" s="97">
        <f>[6]ит.пр!G10</f>
        <v>0</v>
      </c>
      <c r="H40" s="98" t="str">
        <f>[6]ит.пр!H10</f>
        <v>Богомолов В.А.   Мартынов И.В.</v>
      </c>
      <c r="I40" s="131"/>
    </row>
    <row r="41" spans="1:10" ht="23.1" hidden="1" customHeight="1" thickBot="1">
      <c r="A41" s="100"/>
      <c r="B41" s="133" t="s">
        <v>12</v>
      </c>
      <c r="C41" s="83" t="str">
        <f>[6]ит.пр!C11</f>
        <v>СИРЕНКО Дмитрий Владимирович</v>
      </c>
      <c r="D41" s="83" t="str">
        <f>[6]ит.пр!D11</f>
        <v>29.03.01,кмс</v>
      </c>
      <c r="E41" s="83" t="str">
        <f>[6]ит.пр!E11</f>
        <v>ПФО</v>
      </c>
      <c r="F41" s="83" t="str">
        <f>[6]ит.пр!F11</f>
        <v>Саратовская, Энгельс, МО</v>
      </c>
      <c r="G41" s="83">
        <f>[6]ит.пр!G11</f>
        <v>0</v>
      </c>
      <c r="H41" s="84" t="str">
        <f>[6]ит.пр!H11</f>
        <v>Бахчев В.К.</v>
      </c>
      <c r="I41" s="131"/>
    </row>
    <row r="42" spans="1:10" ht="23.1" hidden="1" customHeight="1" thickBot="1">
      <c r="B42" s="86"/>
      <c r="C42" s="87"/>
      <c r="D42" s="87"/>
      <c r="E42" s="88"/>
      <c r="F42" s="87"/>
      <c r="G42" s="87"/>
      <c r="H42" s="89"/>
      <c r="I42" s="131"/>
      <c r="J42" s="135"/>
    </row>
    <row r="43" spans="1:10" ht="23.1" hidden="1" customHeight="1">
      <c r="A43" s="164" t="s">
        <v>134</v>
      </c>
      <c r="B43" s="75" t="s">
        <v>4</v>
      </c>
      <c r="C43" s="80" t="str">
        <f>[7]ит.пр!C6</f>
        <v>ТИХОНОВ Денис Сергеевич</v>
      </c>
      <c r="D43" s="80" t="str">
        <f>[7]ит.пр!D6</f>
        <v>07.05.00, кмс</v>
      </c>
      <c r="E43" s="80" t="str">
        <f>[7]ит.пр!E6</f>
        <v>ЦФО</v>
      </c>
      <c r="F43" s="80" t="str">
        <f>[7]ит.пр!F6</f>
        <v>Ярославская, Ярославль</v>
      </c>
      <c r="G43" s="80">
        <f>[7]ит.пр!G6</f>
        <v>0</v>
      </c>
      <c r="H43" s="81" t="str">
        <f>[7]ит.пр!H6</f>
        <v>Лавриков А.В.         Воронин С.М.</v>
      </c>
      <c r="I43" s="131"/>
      <c r="J43" s="135"/>
    </row>
    <row r="44" spans="1:10" ht="23.1" hidden="1" customHeight="1">
      <c r="A44" s="165"/>
      <c r="B44" s="132" t="s">
        <v>5</v>
      </c>
      <c r="C44" s="79" t="str">
        <f>[7]ит.пр!C7</f>
        <v>РОМАНОВ Максим Максимович</v>
      </c>
      <c r="D44" s="79" t="str">
        <f>[7]ит.пр!D7</f>
        <v>10.07.00, кмс</v>
      </c>
      <c r="E44" s="79" t="str">
        <f>[7]ит.пр!E7</f>
        <v>М</v>
      </c>
      <c r="F44" s="79" t="str">
        <f>[7]ит.пр!F7</f>
        <v>Москва, ГБОУ ЦСиО "Самбо-70" Москомспорта</v>
      </c>
      <c r="G44" s="79">
        <f>[7]ит.пр!G7</f>
        <v>0</v>
      </c>
      <c r="H44" s="82" t="str">
        <f>[7]ит.пр!H7</f>
        <v>Богомолов В.А.   Мартынов И.В.</v>
      </c>
      <c r="I44" s="131"/>
      <c r="J44" s="135"/>
    </row>
    <row r="45" spans="1:10" ht="23.1" hidden="1" customHeight="1">
      <c r="A45" s="165"/>
      <c r="B45" s="132" t="s">
        <v>6</v>
      </c>
      <c r="C45" s="79" t="str">
        <f>[7]ит.пр!C8</f>
        <v>АХМЕДОВ Турал Заур оглы</v>
      </c>
      <c r="D45" s="79" t="str">
        <f>[7]ит.пр!D8</f>
        <v>15.05.00, 1р</v>
      </c>
      <c r="E45" s="79" t="str">
        <f>[7]ит.пр!E8</f>
        <v>ПФО</v>
      </c>
      <c r="F45" s="79" t="str">
        <f>[7]ит.пр!F8</f>
        <v>Нижегородская, Кстово</v>
      </c>
      <c r="G45" s="79">
        <f>[7]ит.пр!G8</f>
        <v>0</v>
      </c>
      <c r="H45" s="82" t="str">
        <f>[7]ит.пр!H8</f>
        <v>Азизов З.А.</v>
      </c>
      <c r="I45" s="131"/>
      <c r="J45" s="135"/>
    </row>
    <row r="46" spans="1:10" ht="23.1" hidden="1" customHeight="1" thickBot="1">
      <c r="A46" s="166"/>
      <c r="B46" s="133" t="s">
        <v>6</v>
      </c>
      <c r="C46" s="83" t="str">
        <f>[7]ит.пр!C9</f>
        <v>КАПУСТИН Илья Дмитриевич</v>
      </c>
      <c r="D46" s="83" t="str">
        <f>[7]ит.пр!D9</f>
        <v>02.08.00, кмс</v>
      </c>
      <c r="E46" s="83" t="str">
        <f>[7]ит.пр!E9</f>
        <v>ПФО</v>
      </c>
      <c r="F46" s="83" t="str">
        <f>[7]ит.пр!F9</f>
        <v>Чувашская р. ,Чебоксары</v>
      </c>
      <c r="G46" s="83">
        <f>[7]ит.пр!G9</f>
        <v>0</v>
      </c>
      <c r="H46" s="84" t="str">
        <f>[7]ит.пр!H9</f>
        <v>Пегасов С.В. Рыбаков А.Б.</v>
      </c>
      <c r="I46" s="131"/>
    </row>
    <row r="47" spans="1:10" ht="23.1" hidden="1" customHeight="1">
      <c r="A47" s="99"/>
      <c r="B47" s="134" t="s">
        <v>12</v>
      </c>
      <c r="C47" s="97" t="str">
        <f>[7]ит.пр!C10</f>
        <v>ПОРФИРОВ Георгий Павлович</v>
      </c>
      <c r="D47" s="97" t="str">
        <f>[7]ит.пр!D10</f>
        <v>23.07.01, кмс</v>
      </c>
      <c r="E47" s="97" t="str">
        <f>[7]ит.пр!E10</f>
        <v>ЮФО</v>
      </c>
      <c r="F47" s="97" t="str">
        <f>[7]ит.пр!F10</f>
        <v>р. Адыгея</v>
      </c>
      <c r="G47" s="97">
        <f>[7]ит.пр!G10</f>
        <v>0</v>
      </c>
      <c r="H47" s="98" t="str">
        <f>[7]ит.пр!H10</f>
        <v>Хакуринов Д.</v>
      </c>
      <c r="I47" s="131"/>
    </row>
    <row r="48" spans="1:10" ht="23.1" hidden="1" customHeight="1" thickBot="1">
      <c r="A48" s="100"/>
      <c r="B48" s="133" t="s">
        <v>12</v>
      </c>
      <c r="C48" s="83" t="str">
        <f>[7]ит.пр!C11</f>
        <v>ЩЕРБАКОВ Денис Алексеевич</v>
      </c>
      <c r="D48" s="83" t="str">
        <f>[7]ит.пр!D11</f>
        <v>21.07.00, кмс</v>
      </c>
      <c r="E48" s="83" t="str">
        <f>[7]ит.пр!E11</f>
        <v>ЦФО</v>
      </c>
      <c r="F48" s="83" t="str">
        <f>[7]ит.пр!F11</f>
        <v>Владимирская, Владимир</v>
      </c>
      <c r="G48" s="83">
        <f>[7]ит.пр!G11</f>
        <v>0</v>
      </c>
      <c r="H48" s="84" t="str">
        <f>[7]ит.пр!H11</f>
        <v>Рогачёв В.М.</v>
      </c>
      <c r="I48" s="11"/>
    </row>
    <row r="49" spans="1:10" ht="23.1" hidden="1" customHeight="1" thickBot="1">
      <c r="B49" s="13"/>
      <c r="C49" s="9"/>
      <c r="D49" s="9"/>
      <c r="E49" s="25"/>
      <c r="F49" s="9"/>
      <c r="G49" s="9"/>
      <c r="H49" s="22"/>
      <c r="I49" s="131"/>
      <c r="J49" s="135"/>
    </row>
    <row r="50" spans="1:10" ht="23.1" hidden="1" customHeight="1">
      <c r="A50" s="164" t="s">
        <v>135</v>
      </c>
      <c r="B50" s="75" t="s">
        <v>4</v>
      </c>
      <c r="C50" s="80" t="str">
        <f>[8]ит.пр!C6</f>
        <v>УЦИЕВ Адам Бесланович</v>
      </c>
      <c r="D50" s="80" t="str">
        <f>[8]ит.пр!D6</f>
        <v>24.04.01, кмс</v>
      </c>
      <c r="E50" s="80" t="str">
        <f>[8]ит.пр!E6</f>
        <v>М</v>
      </c>
      <c r="F50" s="80" t="str">
        <f>[8]ит.пр!F6</f>
        <v>Москва, ГБОУ ЦСиО "Самбо-70" Москомспорта</v>
      </c>
      <c r="G50" s="80">
        <f>[8]ит.пр!G6</f>
        <v>0</v>
      </c>
      <c r="H50" s="81" t="str">
        <f>[8]ит.пр!H6</f>
        <v>Кабанов Д.Б.       Богатырев Д.В.</v>
      </c>
      <c r="I50" s="131"/>
      <c r="J50" s="135"/>
    </row>
    <row r="51" spans="1:10" ht="23.1" hidden="1" customHeight="1">
      <c r="A51" s="165"/>
      <c r="B51" s="132" t="s">
        <v>5</v>
      </c>
      <c r="C51" s="79" t="str">
        <f>[8]ит.пр!C7</f>
        <v>ХАРИН Савелий Николаевич</v>
      </c>
      <c r="D51" s="79" t="str">
        <f>[8]ит.пр!D7</f>
        <v>17.06.00, кмс</v>
      </c>
      <c r="E51" s="79" t="str">
        <f>[8]ит.пр!E7</f>
        <v>ДВФО</v>
      </c>
      <c r="F51" s="79" t="str">
        <f>[8]ит.пр!F7</f>
        <v>Приморский край, Владивосток</v>
      </c>
      <c r="G51" s="79">
        <f>[8]ит.пр!G7</f>
        <v>0</v>
      </c>
      <c r="H51" s="82" t="str">
        <f>[8]ит.пр!H7</f>
        <v>Стороженко В.П.           Кузнецов М.С.</v>
      </c>
      <c r="I51" s="131"/>
      <c r="J51" s="135"/>
    </row>
    <row r="52" spans="1:10" ht="23.1" hidden="1" customHeight="1">
      <c r="A52" s="165"/>
      <c r="B52" s="132" t="s">
        <v>6</v>
      </c>
      <c r="C52" s="79" t="str">
        <f>[8]ит.пр!C8</f>
        <v>ЖДАНОВ Даниил Артемович</v>
      </c>
      <c r="D52" s="79" t="str">
        <f>[8]ит.пр!D8</f>
        <v>10.05.01, кмс</v>
      </c>
      <c r="E52" s="79" t="str">
        <f>[8]ит.пр!E8</f>
        <v>ПФО</v>
      </c>
      <c r="F52" s="79" t="str">
        <f>[8]ит.пр!F8</f>
        <v>Самарская, Самара</v>
      </c>
      <c r="G52" s="79">
        <f>[8]ит.пр!G8</f>
        <v>0</v>
      </c>
      <c r="H52" s="82" t="str">
        <f>[8]ит.пр!H8</f>
        <v>Становкин М.Н.         Родомакин Ю.С.</v>
      </c>
      <c r="I52" s="131"/>
      <c r="J52" s="135"/>
    </row>
    <row r="53" spans="1:10" ht="23.1" hidden="1" customHeight="1" thickBot="1">
      <c r="A53" s="166"/>
      <c r="B53" s="133" t="s">
        <v>6</v>
      </c>
      <c r="C53" s="83" t="str">
        <f>[8]ит.пр!C9</f>
        <v>ЛЕОНОВ Эдуард Владимирович</v>
      </c>
      <c r="D53" s="83" t="str">
        <f>[8]ит.пр!D9</f>
        <v>19.07.00, кмс</v>
      </c>
      <c r="E53" s="83" t="str">
        <f>[8]ит.пр!E9</f>
        <v>ПФО</v>
      </c>
      <c r="F53" s="83" t="str">
        <f>[8]ит.пр!F9</f>
        <v>Саратовская, Энгельс, МО</v>
      </c>
      <c r="G53" s="83">
        <f>[8]ит.пр!G9</f>
        <v>0</v>
      </c>
      <c r="H53" s="84" t="str">
        <f>[8]ит.пр!H9</f>
        <v>Никитин А.П. Бахчев В.К.</v>
      </c>
      <c r="I53" s="131"/>
    </row>
    <row r="54" spans="1:10" ht="23.1" hidden="1" customHeight="1">
      <c r="A54" s="144"/>
      <c r="B54" s="134" t="s">
        <v>12</v>
      </c>
      <c r="C54" s="97" t="str">
        <f>[8]ит.пр!C10</f>
        <v>КАРАПЕТЯН Давид Артемович</v>
      </c>
      <c r="D54" s="97" t="str">
        <f>[8]ит.пр!D10</f>
        <v>01.02.00, 1р</v>
      </c>
      <c r="E54" s="97" t="str">
        <f>[8]ит.пр!E10</f>
        <v>М</v>
      </c>
      <c r="F54" s="97" t="str">
        <f>[8]ит.пр!F10</f>
        <v>Москва, ГБОУ ЦСиО "Самбо-70" Москомспорта</v>
      </c>
      <c r="G54" s="97">
        <f>[8]ит.пр!G10</f>
        <v>0</v>
      </c>
      <c r="H54" s="98" t="str">
        <f>[8]ит.пр!H10</f>
        <v>Мамедов А.Р.         Кабанов Д.Б.</v>
      </c>
      <c r="I54" s="131"/>
    </row>
    <row r="55" spans="1:10" ht="23.1" hidden="1" customHeight="1" thickBot="1">
      <c r="A55" s="143"/>
      <c r="B55" s="133" t="s">
        <v>12</v>
      </c>
      <c r="C55" s="83" t="str">
        <f>[8]ит.пр!C11</f>
        <v>КАШИРИН Александр Вячеславович</v>
      </c>
      <c r="D55" s="83" t="str">
        <f>[8]ит.пр!D11</f>
        <v>29.09.00, 1р</v>
      </c>
      <c r="E55" s="83" t="str">
        <f>[8]ит.пр!E11</f>
        <v>ПФО</v>
      </c>
      <c r="F55" s="83" t="str">
        <f>[8]ит.пр!F11</f>
        <v>Пензенская, МО</v>
      </c>
      <c r="G55" s="83">
        <f>[8]ит.пр!G11</f>
        <v>0</v>
      </c>
      <c r="H55" s="84" t="str">
        <f>[8]ит.пр!H11</f>
        <v>Зубарев Е.А.</v>
      </c>
      <c r="I55" s="11"/>
    </row>
    <row r="56" spans="1:10" ht="23.1" hidden="1" customHeight="1" thickBot="1">
      <c r="B56" s="86"/>
      <c r="C56" s="87"/>
      <c r="D56" s="87"/>
      <c r="E56" s="88"/>
      <c r="F56" s="87"/>
      <c r="G56" s="87"/>
      <c r="H56" s="89"/>
      <c r="I56" s="131"/>
      <c r="J56" s="135"/>
    </row>
    <row r="57" spans="1:10" ht="23.1" hidden="1" customHeight="1">
      <c r="A57" s="164" t="s">
        <v>136</v>
      </c>
      <c r="B57" s="75" t="s">
        <v>4</v>
      </c>
      <c r="C57" s="80" t="str">
        <f>[9]Ит.пр!C6</f>
        <v>ВЕСЕЛОВ Андрей Андреевич</v>
      </c>
      <c r="D57" s="80" t="str">
        <f>[9]Ит.пр!D6</f>
        <v>19.04.01, кмс</v>
      </c>
      <c r="E57" s="80" t="str">
        <f>[9]Ит.пр!E6</f>
        <v>ПФО</v>
      </c>
      <c r="F57" s="80" t="str">
        <f>[9]Ит.пр!F6</f>
        <v>Нижегородская, Кстово</v>
      </c>
      <c r="G57" s="80">
        <f>[9]Ит.пр!G6</f>
        <v>0</v>
      </c>
      <c r="H57" s="81" t="str">
        <f>[9]Ит.пр!H6</f>
        <v>Душкин А.Н.</v>
      </c>
      <c r="I57" s="131"/>
      <c r="J57" s="135"/>
    </row>
    <row r="58" spans="1:10" ht="23.1" hidden="1" customHeight="1">
      <c r="A58" s="165"/>
      <c r="B58" s="132" t="s">
        <v>5</v>
      </c>
      <c r="C58" s="79" t="str">
        <f>[9]Ит.пр!C7</f>
        <v>ФАРГАТОВ Курбан Расимович</v>
      </c>
      <c r="D58" s="79" t="str">
        <f>[9]Ит.пр!D7</f>
        <v>17.01.00, кмс</v>
      </c>
      <c r="E58" s="79" t="str">
        <f>[9]Ит.пр!E7</f>
        <v>ЮФО</v>
      </c>
      <c r="F58" s="79" t="str">
        <f>[9]Ит.пр!F7</f>
        <v>Астраханская</v>
      </c>
      <c r="G58" s="79">
        <f>[9]Ит.пр!G7</f>
        <v>0</v>
      </c>
      <c r="H58" s="82" t="str">
        <f>[9]Ит.пр!H7</f>
        <v>Дуйсенов Р.Г.</v>
      </c>
      <c r="I58" s="131"/>
      <c r="J58" s="135"/>
    </row>
    <row r="59" spans="1:10" ht="23.1" hidden="1" customHeight="1">
      <c r="A59" s="165"/>
      <c r="B59" s="132" t="s">
        <v>6</v>
      </c>
      <c r="C59" s="79" t="str">
        <f>[9]Ит.пр!C8</f>
        <v>МГОЯН Сябанд Юрикович</v>
      </c>
      <c r="D59" s="79" t="str">
        <f>[9]Ит.пр!D8</f>
        <v>29.04.00, кмс</v>
      </c>
      <c r="E59" s="79" t="str">
        <f>[9]Ит.пр!E8</f>
        <v>М</v>
      </c>
      <c r="F59" s="79" t="str">
        <f>[9]Ит.пр!F8</f>
        <v>Москва, ГБОУ ЦСиО "Самбо-70" Москомспорта</v>
      </c>
      <c r="G59" s="79">
        <f>[9]Ит.пр!G8</f>
        <v>0</v>
      </c>
      <c r="H59" s="82" t="str">
        <f>[9]Ит.пр!H8</f>
        <v>Кабанов Д.Б. Богатырев Д.В.</v>
      </c>
      <c r="I59" s="131"/>
      <c r="J59" s="135"/>
    </row>
    <row r="60" spans="1:10" ht="23.1" hidden="1" customHeight="1" thickBot="1">
      <c r="A60" s="166"/>
      <c r="B60" s="133" t="s">
        <v>6</v>
      </c>
      <c r="C60" s="83" t="str">
        <f>[9]Ит.пр!C9</f>
        <v>УВАРОВ Виктор Владимирович</v>
      </c>
      <c r="D60" s="83" t="str">
        <f>[9]Ит.пр!D9</f>
        <v>10.02.01, кмс</v>
      </c>
      <c r="E60" s="83" t="str">
        <f>[9]Ит.пр!E9</f>
        <v>М</v>
      </c>
      <c r="F60" s="83" t="str">
        <f>[9]Ит.пр!F9</f>
        <v>Москва, ГБОУ ЦСиО "Самбо-70" Москомспорта</v>
      </c>
      <c r="G60" s="83">
        <f>[9]Ит.пр!G9</f>
        <v>0</v>
      </c>
      <c r="H60" s="84" t="str">
        <f>[9]Ит.пр!H9</f>
        <v>Сейтаблаев А.В.      Юхарев С.С.</v>
      </c>
      <c r="I60" s="131"/>
    </row>
    <row r="61" spans="1:10" ht="23.1" hidden="1" customHeight="1">
      <c r="A61" s="144"/>
      <c r="B61" s="134" t="s">
        <v>12</v>
      </c>
      <c r="C61" s="97" t="str">
        <f>[9]Ит.пр!C10</f>
        <v>САКЕРИН Никита Игоревич</v>
      </c>
      <c r="D61" s="97" t="str">
        <f>[9]Ит.пр!D10</f>
        <v>14.04.00, кмс</v>
      </c>
      <c r="E61" s="97" t="str">
        <f>[9]Ит.пр!E10</f>
        <v>СФО</v>
      </c>
      <c r="F61" s="97" t="str">
        <f>[9]Ит.пр!F10</f>
        <v>Томская, Томск</v>
      </c>
      <c r="G61" s="97">
        <f>[9]Ит.пр!G10</f>
        <v>0</v>
      </c>
      <c r="H61" s="98" t="str">
        <f>[9]Ит.пр!H10</f>
        <v>Вышегородцев Д.Е.   Фокин А.А.</v>
      </c>
      <c r="I61" s="131"/>
    </row>
    <row r="62" spans="1:10" ht="23.1" hidden="1" customHeight="1" thickBot="1">
      <c r="A62" s="143"/>
      <c r="B62" s="133" t="s">
        <v>12</v>
      </c>
      <c r="C62" s="83" t="str">
        <f>[9]Ит.пр!C11</f>
        <v>КУВАЕВ Данила Сергеевич</v>
      </c>
      <c r="D62" s="83" t="str">
        <f>[9]Ит.пр!D11</f>
        <v>11.02.00, кмс</v>
      </c>
      <c r="E62" s="83" t="str">
        <f>[9]Ит.пр!E11</f>
        <v>М</v>
      </c>
      <c r="F62" s="83" t="str">
        <f>[9]Ит.пр!F11</f>
        <v>Москва, ГБОУ ЦСиО "Самбо-70" Москомспорта</v>
      </c>
      <c r="G62" s="83">
        <f>[9]Ит.пр!G11</f>
        <v>0</v>
      </c>
      <c r="H62" s="84" t="str">
        <f>[9]Ит.пр!H11</f>
        <v>Богомолов В.А.   Мартынов И.В.</v>
      </c>
      <c r="I62" s="11"/>
    </row>
    <row r="63" spans="1:10" ht="23.1" hidden="1" customHeight="1" thickBot="1">
      <c r="B63" s="13"/>
      <c r="C63" s="9"/>
      <c r="D63" s="9"/>
      <c r="E63" s="25"/>
      <c r="F63" s="9"/>
      <c r="G63" s="9"/>
      <c r="H63" s="22"/>
      <c r="I63" s="131"/>
      <c r="J63" s="135"/>
    </row>
    <row r="64" spans="1:10" ht="23.1" hidden="1" customHeight="1">
      <c r="A64" s="164" t="s">
        <v>137</v>
      </c>
      <c r="B64" s="75" t="s">
        <v>4</v>
      </c>
      <c r="C64" s="80" t="str">
        <f>[10]ит.пр!C6</f>
        <v>ОСИПЮК Тарас Михайлович</v>
      </c>
      <c r="D64" s="80" t="str">
        <f>[10]ит.пр!D6</f>
        <v>08.01.00, кмс</v>
      </c>
      <c r="E64" s="80" t="str">
        <f>[10]ит.пр!E6</f>
        <v>М</v>
      </c>
      <c r="F64" s="80" t="str">
        <f>[10]ит.пр!F6</f>
        <v>Москва, ГБОУ ЦСиО "Самбо-70" Москомспорта</v>
      </c>
      <c r="G64" s="80">
        <f>[10]ит.пр!G6</f>
        <v>0</v>
      </c>
      <c r="H64" s="81" t="str">
        <f>[10]ит.пр!H6</f>
        <v>Павлов Д.А. Гусаров А.А.</v>
      </c>
      <c r="I64" s="131"/>
      <c r="J64" s="135"/>
    </row>
    <row r="65" spans="1:10" ht="23.1" hidden="1" customHeight="1">
      <c r="A65" s="165"/>
      <c r="B65" s="132" t="s">
        <v>5</v>
      </c>
      <c r="C65" s="79" t="str">
        <f>[10]ит.пр!C7</f>
        <v>ЕГОРОВ Даниил Андреевич</v>
      </c>
      <c r="D65" s="79" t="str">
        <f>[10]ит.пр!D7</f>
        <v>24.06.01, кмс</v>
      </c>
      <c r="E65" s="79" t="str">
        <f>[10]ит.пр!E7</f>
        <v>М</v>
      </c>
      <c r="F65" s="79" t="str">
        <f>[10]ит.пр!F7</f>
        <v>Москва, ГБОУ ЦСиО "Самбо-70" Москомспорта</v>
      </c>
      <c r="G65" s="79">
        <f>[10]ит.пр!G7</f>
        <v>0</v>
      </c>
      <c r="H65" s="82" t="str">
        <f>[10]ит.пр!H7</f>
        <v>Карвванов Р.С.        Гуренко А.А.</v>
      </c>
      <c r="I65" s="131"/>
      <c r="J65" s="135"/>
    </row>
    <row r="66" spans="1:10" ht="23.1" hidden="1" customHeight="1">
      <c r="A66" s="165"/>
      <c r="B66" s="132" t="s">
        <v>6</v>
      </c>
      <c r="C66" s="79" t="str">
        <f>[10]ит.пр!C8</f>
        <v>КАЛАШНИКОВ Илья Юрьевич</v>
      </c>
      <c r="D66" s="79" t="str">
        <f>[10]ит.пр!D8</f>
        <v>06.04.00, 1р</v>
      </c>
      <c r="E66" s="79" t="str">
        <f>[10]ит.пр!E8</f>
        <v>СФО</v>
      </c>
      <c r="F66" s="79" t="str">
        <f>[10]ит.пр!F8</f>
        <v>Кемеровская, Новокузнецк, МО</v>
      </c>
      <c r="G66" s="79">
        <f>[10]ит.пр!G8</f>
        <v>0</v>
      </c>
      <c r="H66" s="82" t="str">
        <f>[10]ит.пр!H8</f>
        <v>Абрамов В.М.</v>
      </c>
      <c r="I66" s="131"/>
      <c r="J66" s="135"/>
    </row>
    <row r="67" spans="1:10" ht="23.1" hidden="1" customHeight="1" thickBot="1">
      <c r="A67" s="166"/>
      <c r="B67" s="133" t="s">
        <v>6</v>
      </c>
      <c r="C67" s="83" t="str">
        <f>[10]ит.пр!C9</f>
        <v>ЕГОРОВ Денис Андреевич</v>
      </c>
      <c r="D67" s="83" t="str">
        <f>[10]ит.пр!D9</f>
        <v>24.06.01, кмс</v>
      </c>
      <c r="E67" s="83" t="str">
        <f>[10]ит.пр!E9</f>
        <v>М</v>
      </c>
      <c r="F67" s="83" t="str">
        <f>[10]ит.пр!F9</f>
        <v>Москва, ГБОУ ЦСиО "Самбо-70" Москомспорта</v>
      </c>
      <c r="G67" s="83">
        <f>[10]ит.пр!G9</f>
        <v>0</v>
      </c>
      <c r="H67" s="84" t="str">
        <f>[10]ит.пр!H9</f>
        <v>Чернушевич О.В.    Гуренков А.А.</v>
      </c>
      <c r="I67" s="131"/>
    </row>
    <row r="68" spans="1:10" ht="23.1" hidden="1" customHeight="1">
      <c r="A68" s="99"/>
      <c r="B68" s="134" t="s">
        <v>12</v>
      </c>
      <c r="C68" s="97" t="str">
        <f>[10]ит.пр!C10</f>
        <v>ПОДГОРНЫЙ Артем Андреевич</v>
      </c>
      <c r="D68" s="97" t="str">
        <f>[10]ит.пр!D10</f>
        <v>27.01.00, кмс</v>
      </c>
      <c r="E68" s="97" t="str">
        <f>[10]ит.пр!E10</f>
        <v>С-П</v>
      </c>
      <c r="F68" s="97" t="str">
        <f>[10]ит.пр!F10</f>
        <v>С-Петербург, КШВСМ-МО</v>
      </c>
      <c r="G68" s="97">
        <f>[10]ит.пр!G10</f>
        <v>0</v>
      </c>
      <c r="H68" s="98" t="str">
        <f>[10]ит.пр!H10</f>
        <v>Микайлов М.М.    Савельев А.В.</v>
      </c>
      <c r="I68" s="131"/>
    </row>
    <row r="69" spans="1:10" ht="23.1" hidden="1" customHeight="1" thickBot="1">
      <c r="A69" s="100"/>
      <c r="B69" s="133" t="s">
        <v>13</v>
      </c>
      <c r="C69" s="83" t="str">
        <f>[10]ит.пр!C11</f>
        <v>НАБИЕВ Манаф Абдулманафович</v>
      </c>
      <c r="D69" s="83" t="str">
        <f>[10]ит.пр!D11</f>
        <v>09.01.00, кмс</v>
      </c>
      <c r="E69" s="83" t="str">
        <f>[10]ит.пр!E11</f>
        <v>С-П</v>
      </c>
      <c r="F69" s="83" t="str">
        <f>[10]ит.пр!F11</f>
        <v>С-Петербург, КШВСМ-МО</v>
      </c>
      <c r="G69" s="83">
        <f>[10]ит.пр!G11</f>
        <v>0</v>
      </c>
      <c r="H69" s="84" t="str">
        <f>[10]ит.пр!H11</f>
        <v>Свирида Е.Ф.</v>
      </c>
      <c r="I69" s="11"/>
    </row>
    <row r="70" spans="1:10" ht="23.1" hidden="1" customHeight="1" thickBot="1">
      <c r="A70" s="1"/>
      <c r="B70" s="85"/>
      <c r="C70" s="10"/>
      <c r="D70" s="10"/>
      <c r="E70" s="26"/>
      <c r="F70" s="10"/>
      <c r="G70" s="10"/>
      <c r="H70" s="21"/>
      <c r="I70" s="131"/>
      <c r="J70" s="135"/>
    </row>
    <row r="71" spans="1:10" ht="23.1" hidden="1" customHeight="1">
      <c r="A71" s="164" t="s">
        <v>138</v>
      </c>
      <c r="B71" s="75" t="s">
        <v>4</v>
      </c>
      <c r="C71" s="92" t="str">
        <f>[11]ит.пр!C6</f>
        <v>ГУДИН Илья Александрович</v>
      </c>
      <c r="D71" s="92" t="str">
        <f>[11]ит.пр!D6</f>
        <v>04.07.00, кмс</v>
      </c>
      <c r="E71" s="92" t="str">
        <f>[11]ит.пр!E6</f>
        <v>М</v>
      </c>
      <c r="F71" s="92" t="str">
        <f>[11]ит.пр!F6</f>
        <v>Москва, ГБОУ ЦСиО "Самбо-70" Москомспорта</v>
      </c>
      <c r="G71" s="147">
        <f>[11]ит.пр!G6</f>
        <v>0</v>
      </c>
      <c r="H71" s="93" t="str">
        <f>[11]ит.пр!H6</f>
        <v>Сейтаблиев А.В.      Юхарев С.С.</v>
      </c>
      <c r="I71" s="131"/>
      <c r="J71" s="135"/>
    </row>
    <row r="72" spans="1:10" ht="23.1" hidden="1" customHeight="1">
      <c r="A72" s="165"/>
      <c r="B72" s="132" t="s">
        <v>5</v>
      </c>
      <c r="C72" s="91" t="str">
        <f>[11]ит.пр!C7</f>
        <v>ПРОШКИН Георгий Владимирович</v>
      </c>
      <c r="D72" s="91" t="str">
        <f>[11]ит.пр!D7</f>
        <v>02.07.00, кмс</v>
      </c>
      <c r="E72" s="91" t="str">
        <f>[11]ит.пр!E7</f>
        <v>М</v>
      </c>
      <c r="F72" s="91" t="str">
        <f>[11]ит.пр!F7</f>
        <v>Москва, ГБОУ ЦСиО "Самбо-70" Москомспорта</v>
      </c>
      <c r="G72" s="148">
        <f>[11]ит.пр!G7</f>
        <v>0</v>
      </c>
      <c r="H72" s="94" t="str">
        <f>[11]ит.пр!H7</f>
        <v>Богомолов В.А.   Мартынов И.В.</v>
      </c>
      <c r="I72" s="131"/>
      <c r="J72" s="135"/>
    </row>
    <row r="73" spans="1:10" ht="23.1" hidden="1" customHeight="1">
      <c r="A73" s="165"/>
      <c r="B73" s="132" t="s">
        <v>6</v>
      </c>
      <c r="C73" s="91" t="str">
        <f>[11]ит.пр!C8</f>
        <v>НИКОНЕНКО Глеб Сергеевич</v>
      </c>
      <c r="D73" s="91" t="str">
        <f>[11]ит.пр!D8</f>
        <v>06.10.01, 1р</v>
      </c>
      <c r="E73" s="91" t="str">
        <f>[11]ит.пр!E8</f>
        <v>ЦФО</v>
      </c>
      <c r="F73" s="91" t="str">
        <f>[11]ит.пр!F8</f>
        <v>Тульская, Тула</v>
      </c>
      <c r="G73" s="148">
        <f>[11]ит.пр!G8</f>
        <v>0</v>
      </c>
      <c r="H73" s="94" t="str">
        <f>[11]ит.пр!H8</f>
        <v>Копейкин П.С.</v>
      </c>
      <c r="I73" s="131"/>
      <c r="J73" s="135"/>
    </row>
    <row r="74" spans="1:10" ht="23.1" hidden="1" customHeight="1" thickBot="1">
      <c r="A74" s="166"/>
      <c r="B74" s="133" t="s">
        <v>6</v>
      </c>
      <c r="C74" s="95" t="str">
        <f>[11]ит.пр!C9</f>
        <v>ДАНЬКОВСКИЙ Роман Викторович</v>
      </c>
      <c r="D74" s="95" t="str">
        <f>[11]ит.пр!D9</f>
        <v>14.10.00, кмс</v>
      </c>
      <c r="E74" s="95" t="str">
        <f>[11]ит.пр!E9</f>
        <v>ДВФО</v>
      </c>
      <c r="F74" s="95" t="str">
        <f>[11]ит.пр!F9</f>
        <v>Амурская, Белогорск</v>
      </c>
      <c r="G74" s="149">
        <f>[11]ит.пр!G9</f>
        <v>0</v>
      </c>
      <c r="H74" s="96" t="str">
        <f>[11]ит.пр!H9</f>
        <v>Стариков В.И.</v>
      </c>
      <c r="I74" s="131"/>
    </row>
    <row r="75" spans="1:10" ht="23.1" hidden="1" customHeight="1">
      <c r="A75" s="144"/>
      <c r="B75" s="134" t="s">
        <v>12</v>
      </c>
      <c r="C75" s="145" t="str">
        <f>[11]ит.пр!C10</f>
        <v>ЛОМАКИН Сергей Юрьевич</v>
      </c>
      <c r="D75" s="145" t="str">
        <f>[11]ит.пр!D10</f>
        <v>05.03.00, кмс</v>
      </c>
      <c r="E75" s="145" t="str">
        <f>[11]ит.пр!E10</f>
        <v>ПФО</v>
      </c>
      <c r="F75" s="145" t="str">
        <f>[11]ит.пр!F10</f>
        <v>Оренбурская, Орск</v>
      </c>
      <c r="G75" s="150">
        <f>[11]ит.пр!G10</f>
        <v>0</v>
      </c>
      <c r="H75" s="146" t="str">
        <f>[11]ит.пр!H10</f>
        <v>Задворнова Е.П. Задворнов В.С.</v>
      </c>
      <c r="I75" s="131"/>
    </row>
    <row r="76" spans="1:10" ht="23.1" hidden="1" customHeight="1" thickBot="1">
      <c r="A76" s="143"/>
      <c r="B76" s="133" t="s">
        <v>12</v>
      </c>
      <c r="C76" s="95" t="str">
        <f>[11]ит.пр!C11</f>
        <v>БАБЛИЯН Арутюн Ашотович</v>
      </c>
      <c r="D76" s="95" t="str">
        <f>[11]ит.пр!D11</f>
        <v>27.03.00, кмс</v>
      </c>
      <c r="E76" s="95" t="str">
        <f>[11]ит.пр!E11</f>
        <v>ЮФО</v>
      </c>
      <c r="F76" s="95" t="str">
        <f>[11]ит.пр!F11</f>
        <v>Краснодарский, Краснодар</v>
      </c>
      <c r="G76" s="149">
        <f>[11]ит.пр!G11</f>
        <v>0</v>
      </c>
      <c r="H76" s="96" t="str">
        <f>[11]ит.пр!H11</f>
        <v>Хованский С.А. Алябьев В.Е.</v>
      </c>
      <c r="I76" s="11"/>
    </row>
    <row r="77" spans="1:10" ht="23.1" hidden="1" customHeight="1">
      <c r="B77" s="12"/>
      <c r="C77" s="3"/>
      <c r="D77" s="4"/>
      <c r="E77" s="4"/>
      <c r="F77" s="5"/>
      <c r="G77" s="5"/>
      <c r="H77" s="3"/>
      <c r="I77" s="151">
        <f>[11]ит.пр!I6</f>
        <v>0</v>
      </c>
      <c r="J77" s="136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3">
        <f>[11]ит.пр!I8</f>
        <v>0</v>
      </c>
      <c r="J78" s="136"/>
    </row>
    <row r="79" spans="1:10" ht="23.1" customHeight="1">
      <c r="A79" s="1"/>
      <c r="B79" s="24" t="str">
        <f>[12]реквизиты!$A$6</f>
        <v>Гл. судья, судья ВК</v>
      </c>
      <c r="C79" s="6"/>
      <c r="D79" s="6"/>
      <c r="E79" s="27"/>
      <c r="F79" s="24" t="str">
        <f>[1]реквизиты!$G$6</f>
        <v>С.А.Малов</v>
      </c>
      <c r="G79" s="24"/>
      <c r="H79" s="6"/>
      <c r="I79" s="131"/>
      <c r="J79" s="135"/>
    </row>
    <row r="80" spans="1:10" ht="23.1" customHeight="1">
      <c r="A80" s="1"/>
      <c r="B80" s="24"/>
      <c r="C80" s="7"/>
      <c r="D80" s="7"/>
      <c r="E80" s="28"/>
      <c r="F80" s="23" t="str">
        <f>[1]реквизиты!$G$7</f>
        <v>/Чебоксары/</v>
      </c>
      <c r="G80" s="23"/>
      <c r="H80" s="7"/>
      <c r="I80" s="131"/>
      <c r="J80" s="135"/>
    </row>
    <row r="81" spans="1:19" ht="23.1" customHeight="1">
      <c r="A81" s="1"/>
      <c r="B81" s="24" t="str">
        <f>[12]реквизиты!$A$8</f>
        <v>Гл. секретарь, судья ВК</v>
      </c>
      <c r="C81" s="7"/>
      <c r="D81" s="7"/>
      <c r="E81" s="28"/>
      <c r="F81" s="24" t="str">
        <f>[1]реквизиты!$G$8</f>
        <v>В.И.Рожков</v>
      </c>
      <c r="G81" s="24"/>
      <c r="H81" s="6"/>
      <c r="I81" s="131"/>
    </row>
    <row r="82" spans="1:19" ht="23.1" customHeight="1">
      <c r="C82" s="1"/>
      <c r="F82" t="str">
        <f>[1]реквизиты!$G$9</f>
        <v>/Саратов/</v>
      </c>
      <c r="H82" s="7"/>
      <c r="I82" s="131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I12:I13"/>
    <mergeCell ref="J12:J13"/>
    <mergeCell ref="A8:A11"/>
    <mergeCell ref="A15:A18"/>
    <mergeCell ref="A22:A25"/>
    <mergeCell ref="A29:A32"/>
    <mergeCell ref="A36:A39"/>
    <mergeCell ref="A43:A46"/>
    <mergeCell ref="A50:A53"/>
    <mergeCell ref="A64:A67"/>
    <mergeCell ref="A57:A60"/>
    <mergeCell ref="A71:A74"/>
  </mergeCells>
  <conditionalFormatting sqref="G21 G28:G70">
    <cfRule type="cellIs" dxfId="2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71" workbookViewId="0">
      <selection sqref="A1:I82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57" t="s">
        <v>7</v>
      </c>
      <c r="B1" s="157"/>
      <c r="C1" s="157"/>
      <c r="D1" s="157"/>
      <c r="E1" s="157"/>
      <c r="F1" s="157"/>
      <c r="G1" s="157"/>
      <c r="H1" s="157"/>
      <c r="I1" s="157"/>
    </row>
    <row r="2" spans="1:10" ht="17.25" customHeight="1">
      <c r="A2" s="158" t="s">
        <v>8</v>
      </c>
      <c r="B2" s="158"/>
      <c r="C2" s="158"/>
      <c r="D2" s="158"/>
      <c r="E2" s="158"/>
      <c r="F2" s="158"/>
      <c r="G2" s="158"/>
      <c r="H2" s="158"/>
      <c r="I2" s="158"/>
    </row>
    <row r="3" spans="1:10" ht="40.5" customHeight="1">
      <c r="A3" s="159" t="str">
        <f>[1]реквизиты!$A$2</f>
        <v>Первенство Приволжского федерального округа по самбо среди юношей и девушек (13-14 лет) ( 2004-05гг.р.)</v>
      </c>
      <c r="B3" s="159"/>
      <c r="C3" s="159"/>
      <c r="D3" s="159"/>
      <c r="E3" s="159"/>
      <c r="F3" s="159"/>
      <c r="G3" s="159"/>
      <c r="H3" s="159"/>
      <c r="I3" s="159"/>
    </row>
    <row r="4" spans="1:10" ht="16.5" customHeight="1" thickBot="1">
      <c r="A4" s="158" t="str">
        <f>[1]реквизиты!$A$3</f>
        <v>12-15 апреля 2018 год.        г.Кстово</v>
      </c>
      <c r="B4" s="158"/>
      <c r="C4" s="158"/>
      <c r="D4" s="158"/>
      <c r="E4" s="158"/>
      <c r="F4" s="158"/>
      <c r="G4" s="158"/>
      <c r="H4" s="158"/>
      <c r="I4" s="158"/>
    </row>
    <row r="5" spans="1:10" ht="3.75" hidden="1" customHeight="1" thickBot="1">
      <c r="A5" s="158"/>
      <c r="B5" s="158"/>
      <c r="C5" s="158"/>
      <c r="D5" s="158"/>
      <c r="E5" s="158"/>
      <c r="F5" s="158"/>
      <c r="G5" s="158"/>
      <c r="H5" s="158"/>
      <c r="I5" s="158"/>
    </row>
    <row r="6" spans="1:10" ht="11.1" customHeight="1">
      <c r="B6" s="170" t="s">
        <v>0</v>
      </c>
      <c r="C6" s="172" t="s">
        <v>1</v>
      </c>
      <c r="D6" s="172" t="s">
        <v>2</v>
      </c>
      <c r="E6" s="172" t="s">
        <v>15</v>
      </c>
      <c r="F6" s="172" t="s">
        <v>16</v>
      </c>
      <c r="G6" s="175"/>
      <c r="H6" s="160" t="s">
        <v>3</v>
      </c>
      <c r="I6" s="162"/>
    </row>
    <row r="7" spans="1:10" ht="13.5" customHeight="1" thickBot="1">
      <c r="B7" s="171"/>
      <c r="C7" s="173"/>
      <c r="D7" s="173"/>
      <c r="E7" s="173"/>
      <c r="F7" s="173"/>
      <c r="G7" s="176"/>
      <c r="H7" s="161"/>
      <c r="I7" s="162"/>
    </row>
    <row r="8" spans="1:10" ht="23.1" hidden="1" customHeight="1">
      <c r="A8" s="164" t="s">
        <v>9</v>
      </c>
      <c r="B8" s="121" t="s">
        <v>4</v>
      </c>
      <c r="C8" s="80" t="str">
        <f>[2]ит.пр!C6</f>
        <v>ЯГУНОВ Максим Дмитриевич</v>
      </c>
      <c r="D8" s="80" t="str">
        <f>[2]ит.пр!D6</f>
        <v>17.12.00, кмс</v>
      </c>
      <c r="E8" s="80" t="str">
        <f>[2]ит.пр!E6</f>
        <v>СФО</v>
      </c>
      <c r="F8" s="80" t="str">
        <f>[2]ит.пр!F6</f>
        <v>Кемеровская, Кемерово, МО</v>
      </c>
      <c r="G8" s="126">
        <f>[2]ит.пр!G6</f>
        <v>0</v>
      </c>
      <c r="H8" s="81" t="str">
        <f>[2]ит.пр!H6</f>
        <v>Шиянов С.А.</v>
      </c>
      <c r="I8" s="163"/>
      <c r="J8" s="174"/>
    </row>
    <row r="9" spans="1:10" ht="23.1" hidden="1" customHeight="1">
      <c r="A9" s="165"/>
      <c r="B9" s="122" t="s">
        <v>5</v>
      </c>
      <c r="C9" s="79" t="str">
        <f>[2]ит.пр!C7</f>
        <v>ДАГОЕВ Али Ахмедович</v>
      </c>
      <c r="D9" s="79" t="str">
        <f>[2]ит.пр!D7</f>
        <v>26.03.02, кмс</v>
      </c>
      <c r="E9" s="79" t="str">
        <f>[2]ит.пр!E7</f>
        <v>М</v>
      </c>
      <c r="F9" s="79" t="str">
        <f>[2]ит.пр!F7</f>
        <v>Москва, ГБОУ ЦСиО "Самбо-70" Москомспорта</v>
      </c>
      <c r="G9" s="127">
        <f>[2]ит.пр!G7</f>
        <v>0</v>
      </c>
      <c r="H9" s="82" t="str">
        <f>[2]ит.пр!H7</f>
        <v>Богомолов В.А.   Мартынов И.В.</v>
      </c>
      <c r="I9" s="163"/>
      <c r="J9" s="174"/>
    </row>
    <row r="10" spans="1:10" ht="23.1" hidden="1" customHeight="1">
      <c r="A10" s="165"/>
      <c r="B10" s="123" t="s">
        <v>6</v>
      </c>
      <c r="C10" s="79" t="str">
        <f>[2]ит.пр!C8</f>
        <v>КРИВУШИН Илья Евгеньевич</v>
      </c>
      <c r="D10" s="79" t="str">
        <f>[2]ит.пр!D8</f>
        <v>13.08.01, 1р</v>
      </c>
      <c r="E10" s="79" t="str">
        <f>[2]ит.пр!E8</f>
        <v>ПФО</v>
      </c>
      <c r="F10" s="79" t="str">
        <f>[2]ит.пр!F8</f>
        <v>Самарская, Самара</v>
      </c>
      <c r="G10" s="127">
        <f>[2]ит.пр!G8</f>
        <v>0</v>
      </c>
      <c r="H10" s="82" t="str">
        <f>[2]ит.пр!H8</f>
        <v>Сулейманов Р.Ж. Родомакин Ю.С.</v>
      </c>
      <c r="I10" s="163"/>
      <c r="J10" s="174"/>
    </row>
    <row r="11" spans="1:10" ht="23.1" hidden="1" customHeight="1" thickBot="1">
      <c r="A11" s="166"/>
      <c r="B11" s="125" t="s">
        <v>6</v>
      </c>
      <c r="C11" s="83" t="str">
        <f>[2]ит.пр!C9</f>
        <v>ПЕТРОВ Глеб Владимирович</v>
      </c>
      <c r="D11" s="83" t="str">
        <f>[2]ит.пр!D9</f>
        <v>22.05.02, 1р</v>
      </c>
      <c r="E11" s="83" t="str">
        <f>[2]ит.пр!E9</f>
        <v>ЦФО</v>
      </c>
      <c r="F11" s="83" t="str">
        <f>[2]ит.пр!F9</f>
        <v>Тульская, Тула</v>
      </c>
      <c r="G11" s="128">
        <f>[2]ит.пр!G9</f>
        <v>0</v>
      </c>
      <c r="H11" s="84" t="str">
        <f>[2]ит.пр!H9</f>
        <v>Копейкин П.С.</v>
      </c>
      <c r="I11" s="163"/>
      <c r="J11" s="174"/>
    </row>
    <row r="12" spans="1:10" ht="23.1" hidden="1" customHeight="1">
      <c r="A12" s="99"/>
      <c r="B12" s="137" t="s">
        <v>12</v>
      </c>
      <c r="C12" s="97" t="str">
        <f>[2]ит.пр!C10</f>
        <v xml:space="preserve">ДРОБАХА Михаил Арамович </v>
      </c>
      <c r="D12" s="97" t="str">
        <f>[2]ит.пр!D10</f>
        <v>25.04.02, 1р</v>
      </c>
      <c r="E12" s="97" t="str">
        <f>[2]ит.пр!E10</f>
        <v>ЮФО</v>
      </c>
      <c r="F12" s="97" t="str">
        <f>[2]ит.пр!F10</f>
        <v>Краснодарский, Сочи</v>
      </c>
      <c r="G12" s="138">
        <f>[2]ит.пр!G10</f>
        <v>0</v>
      </c>
      <c r="H12" s="98" t="str">
        <f>[2]ит.пр!H10</f>
        <v>Мовян С.С.</v>
      </c>
      <c r="I12" s="156"/>
      <c r="J12" s="174"/>
    </row>
    <row r="13" spans="1:10" ht="23.1" hidden="1" customHeight="1" thickBot="1">
      <c r="A13" s="100"/>
      <c r="B13" s="125" t="s">
        <v>12</v>
      </c>
      <c r="C13" s="83" t="str">
        <f>[2]ит.пр!C11</f>
        <v>МЕШЕВ Мухамед Эдуардович</v>
      </c>
      <c r="D13" s="83" t="str">
        <f>[2]ит.пр!D11</f>
        <v>26.06.01, кмс</v>
      </c>
      <c r="E13" s="83" t="str">
        <f>[2]ит.пр!E11</f>
        <v>СКФО</v>
      </c>
      <c r="F13" s="83" t="str">
        <f>[2]ит.пр!F11</f>
        <v>КБР, "Динамо"</v>
      </c>
      <c r="G13" s="128">
        <f>[2]ит.пр!G11</f>
        <v>0</v>
      </c>
      <c r="H13" s="84" t="str">
        <f>[2]ит.пр!H11</f>
        <v>Пченашев М. А. Ошхунов Б.М.</v>
      </c>
      <c r="I13" s="156"/>
      <c r="J13" s="174"/>
    </row>
    <row r="14" spans="1:10" ht="23.1" hidden="1" customHeight="1" thickBot="1">
      <c r="B14" s="8"/>
      <c r="C14" s="9"/>
      <c r="D14" s="9"/>
      <c r="E14" s="25"/>
      <c r="F14" s="9"/>
      <c r="G14" s="129"/>
      <c r="H14" s="9"/>
      <c r="I14" s="131"/>
      <c r="J14" s="174"/>
    </row>
    <row r="15" spans="1:10" ht="23.1" hidden="1" customHeight="1">
      <c r="A15" s="164" t="s">
        <v>10</v>
      </c>
      <c r="B15" s="75" t="s">
        <v>4</v>
      </c>
      <c r="C15" s="80" t="str">
        <f>[3]ит.пр!C6</f>
        <v>КОЛЬЖАНОВ Денис Игоревич</v>
      </c>
      <c r="D15" s="80" t="str">
        <f>[3]ит.пр!D6</f>
        <v>29.07.02, кмс</v>
      </c>
      <c r="E15" s="80" t="str">
        <f>[3]ит.пр!E6</f>
        <v>ПФО</v>
      </c>
      <c r="F15" s="80" t="str">
        <f>[3]ит.пр!F6</f>
        <v>Саратовская, Балашов, ФСОП "Россия"</v>
      </c>
      <c r="G15" s="126">
        <f>[3]ит.пр!G6</f>
        <v>0</v>
      </c>
      <c r="H15" s="81" t="str">
        <f>[3]ит.пр!H6</f>
        <v>Разваляев С.В.</v>
      </c>
      <c r="I15" s="131"/>
      <c r="J15" s="174"/>
    </row>
    <row r="16" spans="1:10" ht="23.1" hidden="1" customHeight="1">
      <c r="A16" s="165"/>
      <c r="B16" s="132" t="s">
        <v>5</v>
      </c>
      <c r="C16" s="79" t="str">
        <f>[3]ит.пр!C7</f>
        <v>ПЕТРОВ Владимир Владимирович</v>
      </c>
      <c r="D16" s="79" t="str">
        <f>[3]ит.пр!D7</f>
        <v>01.07.02, 1р</v>
      </c>
      <c r="E16" s="79" t="str">
        <f>[3]ит.пр!E7</f>
        <v>ЦФО</v>
      </c>
      <c r="F16" s="79" t="str">
        <f>[3]ит.пр!F7</f>
        <v>Тульская, Тула</v>
      </c>
      <c r="G16" s="127">
        <f>[3]ит.пр!G7</f>
        <v>0</v>
      </c>
      <c r="H16" s="82" t="str">
        <f>[3]ит.пр!H7</f>
        <v>Самборский С.В. Двоеглазов П.В.</v>
      </c>
      <c r="I16" s="131"/>
    </row>
    <row r="17" spans="1:16" ht="23.1" hidden="1" customHeight="1">
      <c r="A17" s="165"/>
      <c r="B17" s="132" t="s">
        <v>6</v>
      </c>
      <c r="C17" s="79" t="str">
        <f>[3]ит.пр!C8</f>
        <v>ЛУКЬЯНЧУК Николай Александрович</v>
      </c>
      <c r="D17" s="79" t="str">
        <f>[3]ит.пр!D8</f>
        <v xml:space="preserve">23.01.01, кмс </v>
      </c>
      <c r="E17" s="79" t="str">
        <f>[3]ит.пр!E8</f>
        <v>УФО</v>
      </c>
      <c r="F17" s="79" t="str">
        <f>[3]ит.пр!F8</f>
        <v>ХМАО-Югра, Нижневартовск</v>
      </c>
      <c r="G17" s="127">
        <f>[3]ит.пр!G8</f>
        <v>0</v>
      </c>
      <c r="H17" s="82" t="str">
        <f>[3]ит.пр!H8</f>
        <v>Воробьев В.В.</v>
      </c>
      <c r="I17" s="131"/>
    </row>
    <row r="18" spans="1:16" ht="23.1" hidden="1" customHeight="1" thickBot="1">
      <c r="A18" s="166"/>
      <c r="B18" s="133" t="s">
        <v>6</v>
      </c>
      <c r="C18" s="83" t="str">
        <f>[3]ит.пр!C9</f>
        <v>РОМАНЦОВ Кирилл Олегович</v>
      </c>
      <c r="D18" s="83" t="str">
        <f>[3]ит.пр!D9</f>
        <v>14.07.01, кмс</v>
      </c>
      <c r="E18" s="83" t="str">
        <f>[3]ит.пр!E9</f>
        <v>М</v>
      </c>
      <c r="F18" s="83" t="str">
        <f>[3]ит.пр!F9</f>
        <v>Москва, ГБОУ ЦСиО "Самбо-70" Москомспорта</v>
      </c>
      <c r="G18" s="128">
        <f>[3]ит.пр!G9</f>
        <v>0</v>
      </c>
      <c r="H18" s="84" t="str">
        <f>[3]ит.пр!H9</f>
        <v>Богомолов В.А.   Мартынов И.В.</v>
      </c>
      <c r="I18" s="156"/>
    </row>
    <row r="19" spans="1:16" ht="23.1" hidden="1" customHeight="1">
      <c r="A19" s="99"/>
      <c r="B19" s="134" t="s">
        <v>12</v>
      </c>
      <c r="C19" s="97" t="str">
        <f>[3]ит.пр!C10</f>
        <v>МАКАРОВ Эзен Радимович</v>
      </c>
      <c r="D19" s="97" t="str">
        <f>[3]ит.пр!D10</f>
        <v>26.05.00, кмс</v>
      </c>
      <c r="E19" s="97" t="str">
        <f>[3]ит.пр!E10</f>
        <v>СФО</v>
      </c>
      <c r="F19" s="97" t="str">
        <f>[3]ит.пр!F10</f>
        <v>р.Алтай, Мин.Обр</v>
      </c>
      <c r="G19" s="138">
        <f>[3]ит.пр!G10</f>
        <v>0</v>
      </c>
      <c r="H19" s="98" t="str">
        <f>[3]ит.пр!H10</f>
        <v>Семендеев Э.С.</v>
      </c>
      <c r="I19" s="156"/>
    </row>
    <row r="20" spans="1:16" ht="23.1" hidden="1" customHeight="1" thickBot="1">
      <c r="A20" s="100"/>
      <c r="B20" s="133" t="s">
        <v>12</v>
      </c>
      <c r="C20" s="83" t="str">
        <f>[3]ит.пр!C11</f>
        <v>ПЕТРОВ Иван Георгиевич</v>
      </c>
      <c r="D20" s="83" t="str">
        <f>[3]ит.пр!D11</f>
        <v>08.04.00, кмс</v>
      </c>
      <c r="E20" s="83" t="str">
        <f>[3]ит.пр!E11</f>
        <v>М</v>
      </c>
      <c r="F20" s="83" t="str">
        <f>[3]ит.пр!F11</f>
        <v>Москва, ГБОУ ЦСиО "Самбо-70" Москомспорта</v>
      </c>
      <c r="G20" s="128">
        <f>[3]ит.пр!G11</f>
        <v>0</v>
      </c>
      <c r="H20" s="84" t="str">
        <f>[3]ит.пр!H11</f>
        <v>Савкин А.В.        Соломатин А.В.</v>
      </c>
      <c r="I20" s="11"/>
    </row>
    <row r="21" spans="1:16" ht="23.1" hidden="1" customHeight="1" thickBot="1">
      <c r="B21" s="13"/>
      <c r="C21" s="9"/>
      <c r="D21" s="9"/>
      <c r="E21" s="25"/>
      <c r="F21" s="9"/>
      <c r="G21" s="9"/>
      <c r="H21" s="9"/>
      <c r="I21" s="131"/>
      <c r="J21" s="135"/>
    </row>
    <row r="22" spans="1:16" ht="23.1" hidden="1" customHeight="1">
      <c r="A22" s="164" t="s">
        <v>131</v>
      </c>
      <c r="B22" s="75" t="s">
        <v>4</v>
      </c>
      <c r="C22" s="80" t="str">
        <f>[4]ит.пр!C6</f>
        <v>ТОВМАСЯН Арман Андраникович</v>
      </c>
      <c r="D22" s="80" t="str">
        <f>[4]ит.пр!D6</f>
        <v>28.07.00, кмс</v>
      </c>
      <c r="E22" s="80" t="str">
        <f>[4]ит.пр!E6</f>
        <v>ПФО</v>
      </c>
      <c r="F22" s="80" t="str">
        <f>[4]ит.пр!F6</f>
        <v>Саратовская, Турки, МО</v>
      </c>
      <c r="G22" s="139">
        <f>[4]ит.пр!G6</f>
        <v>0</v>
      </c>
      <c r="H22" s="81" t="str">
        <f>[4]ит.пр!H6</f>
        <v>Торосян С.Р.</v>
      </c>
      <c r="I22" s="131"/>
      <c r="J22" s="135"/>
    </row>
    <row r="23" spans="1:16" ht="23.1" hidden="1" customHeight="1">
      <c r="A23" s="165"/>
      <c r="B23" s="132" t="s">
        <v>5</v>
      </c>
      <c r="C23" s="79" t="str">
        <f>[4]ит.пр!C7</f>
        <v>СИМАКОВ Виталий Анатольевич</v>
      </c>
      <c r="D23" s="79" t="str">
        <f>[4]ит.пр!D7</f>
        <v>08.02.00, 1р</v>
      </c>
      <c r="E23" s="79" t="str">
        <f>[4]ит.пр!E7</f>
        <v>ДВФО</v>
      </c>
      <c r="F23" s="79" t="str">
        <f>[4]ит.пр!F7</f>
        <v>Хабаровский край, С.Гавань, МО</v>
      </c>
      <c r="G23" s="140">
        <f>[4]ит.пр!G7</f>
        <v>0</v>
      </c>
      <c r="H23" s="82" t="str">
        <f>[4]ит.пр!H7</f>
        <v>Ефимов Д.</v>
      </c>
      <c r="I23" s="131"/>
      <c r="J23" s="135"/>
    </row>
    <row r="24" spans="1:16" ht="23.1" hidden="1" customHeight="1">
      <c r="A24" s="165"/>
      <c r="B24" s="132" t="s">
        <v>6</v>
      </c>
      <c r="C24" s="79" t="str">
        <f>[4]ит.пр!C8</f>
        <v>НАЧ Айдамир Инверович</v>
      </c>
      <c r="D24" s="79" t="str">
        <f>[4]ит.пр!D8</f>
        <v>14.11.00,кмс</v>
      </c>
      <c r="E24" s="79" t="str">
        <f>[4]ит.пр!E8</f>
        <v>ЮФО</v>
      </c>
      <c r="F24" s="79" t="str">
        <f>[4]ит.пр!F8</f>
        <v>р. Адыгея</v>
      </c>
      <c r="G24" s="140">
        <f>[4]ит.пр!G8</f>
        <v>0</v>
      </c>
      <c r="H24" s="82" t="str">
        <f>[4]ит.пр!H8</f>
        <v>Джаримок Н. Джаримок Р.</v>
      </c>
      <c r="I24" s="131"/>
      <c r="J24" s="135"/>
    </row>
    <row r="25" spans="1:16" ht="23.1" hidden="1" customHeight="1" thickBot="1">
      <c r="A25" s="166"/>
      <c r="B25" s="133" t="s">
        <v>6</v>
      </c>
      <c r="C25" s="83" t="str">
        <f>[4]ит.пр!C9</f>
        <v>ГАМБАРЯН Арман Араикович</v>
      </c>
      <c r="D25" s="83" t="str">
        <f>[4]ит.пр!D9</f>
        <v>24.03.00,кмс</v>
      </c>
      <c r="E25" s="83" t="str">
        <f>[4]ит.пр!E9</f>
        <v>ЮФО</v>
      </c>
      <c r="F25" s="83" t="str">
        <f>[4]ит.пр!F9</f>
        <v>Краснодарский, Анапа</v>
      </c>
      <c r="G25" s="141">
        <f>[4]ит.пр!G9</f>
        <v>0</v>
      </c>
      <c r="H25" s="84" t="str">
        <f>[4]ит.пр!H9</f>
        <v>Шахмурадян Г.В.</v>
      </c>
      <c r="I25" s="131"/>
    </row>
    <row r="26" spans="1:16" ht="23.1" hidden="1" customHeight="1">
      <c r="A26" s="99"/>
      <c r="B26" s="134" t="s">
        <v>12</v>
      </c>
      <c r="C26" s="97" t="str">
        <f>[4]ит.пр!C10</f>
        <v>ЯМАТАЕВ Кирилл Константинович</v>
      </c>
      <c r="D26" s="97" t="str">
        <f>[4]ит.пр!D10</f>
        <v>16.03.00, кмс</v>
      </c>
      <c r="E26" s="97" t="str">
        <f>[4]ит.пр!E10</f>
        <v>ПФО</v>
      </c>
      <c r="F26" s="97" t="str">
        <f>[4]ит.пр!F10</f>
        <v>Нижегородская, Кстово</v>
      </c>
      <c r="G26" s="142">
        <f>[4]ит.пр!G10</f>
        <v>0</v>
      </c>
      <c r="H26" s="98" t="str">
        <f>[4]ит.пр!H10</f>
        <v>Душкин А.Н.</v>
      </c>
      <c r="I26" s="131"/>
      <c r="L26" s="17"/>
      <c r="M26" s="18"/>
      <c r="N26" s="17"/>
      <c r="O26" s="19"/>
      <c r="P26" s="77"/>
    </row>
    <row r="27" spans="1:16" ht="23.1" hidden="1" customHeight="1" thickBot="1">
      <c r="A27" s="100"/>
      <c r="B27" s="133" t="s">
        <v>12</v>
      </c>
      <c r="C27" s="83" t="str">
        <f>[4]ит.пр!C11</f>
        <v>КУДРЯШОВ Никита Романович</v>
      </c>
      <c r="D27" s="83" t="str">
        <f>[4]ит.пр!D11</f>
        <v>08.07.00, кмс</v>
      </c>
      <c r="E27" s="83" t="str">
        <f>[4]ит.пр!E11</f>
        <v>ПФО</v>
      </c>
      <c r="F27" s="83" t="str">
        <f>[4]ит.пр!F11</f>
        <v>Нижегородская,              Нижний Новгород</v>
      </c>
      <c r="G27" s="141">
        <f>[4]ит.пр!G11</f>
        <v>0</v>
      </c>
      <c r="H27" s="84" t="str">
        <f>[4]ит.пр!H11</f>
        <v>Симанов Д.В.          Симанов М.В.</v>
      </c>
      <c r="I27" s="11"/>
    </row>
    <row r="28" spans="1:16" ht="23.1" hidden="1" customHeight="1" thickBot="1">
      <c r="A28" s="30"/>
      <c r="B28" s="12"/>
      <c r="C28" s="77"/>
      <c r="D28" s="16"/>
      <c r="E28" s="16"/>
      <c r="F28" s="17"/>
      <c r="G28" s="9"/>
      <c r="H28" s="20"/>
      <c r="I28" s="131"/>
      <c r="J28" s="135"/>
    </row>
    <row r="29" spans="1:16" ht="23.1" hidden="1" customHeight="1">
      <c r="A29" s="164" t="s">
        <v>132</v>
      </c>
      <c r="B29" s="75" t="s">
        <v>4</v>
      </c>
      <c r="C29" s="80" t="str">
        <f>[5]ит.пр!C6</f>
        <v>ПЕРЕЖОГИН Даниил Сергеевич</v>
      </c>
      <c r="D29" s="80" t="str">
        <f>[5]ит.пр!D6</f>
        <v>21.12.00, кмс</v>
      </c>
      <c r="E29" s="80" t="str">
        <f>[5]ит.пр!E6</f>
        <v>ДВФО</v>
      </c>
      <c r="F29" s="80" t="str">
        <f>[5]ит.пр!F6</f>
        <v>Приморский край, Владивосток</v>
      </c>
      <c r="G29" s="80">
        <f>[5]ит.пр!G6</f>
        <v>0</v>
      </c>
      <c r="H29" s="81" t="str">
        <f>[5]ит.пр!H6</f>
        <v>Стороженко В.П.           Кузнецов М.С.</v>
      </c>
      <c r="I29" s="131"/>
      <c r="J29" s="135"/>
    </row>
    <row r="30" spans="1:16" ht="23.1" hidden="1" customHeight="1">
      <c r="A30" s="165"/>
      <c r="B30" s="132" t="s">
        <v>5</v>
      </c>
      <c r="C30" s="79" t="str">
        <f>[5]ит.пр!C7</f>
        <v>ЛАЗУКИН Алексей Валерьевич</v>
      </c>
      <c r="D30" s="79" t="str">
        <f>[5]ит.пр!D7</f>
        <v>31.10.02, кмс</v>
      </c>
      <c r="E30" s="79" t="str">
        <f>[5]ит.пр!E7</f>
        <v>ЮФО</v>
      </c>
      <c r="F30" s="79" t="str">
        <f>[5]ит.пр!F7</f>
        <v>Краснодарский, Армавир</v>
      </c>
      <c r="G30" s="79">
        <f>[5]ит.пр!G7</f>
        <v>0</v>
      </c>
      <c r="H30" s="82" t="str">
        <f>[5]ит.пр!H7</f>
        <v>Бородин В.Г. Мгдсян Е.З.</v>
      </c>
      <c r="I30" s="131"/>
      <c r="J30" s="135"/>
    </row>
    <row r="31" spans="1:16" ht="23.1" hidden="1" customHeight="1">
      <c r="A31" s="165"/>
      <c r="B31" s="132" t="s">
        <v>6</v>
      </c>
      <c r="C31" s="79" t="str">
        <f>[5]ит.пр!C8</f>
        <v>СИЛАНТЬЕВ Павел Георгиевич</v>
      </c>
      <c r="D31" s="79" t="str">
        <f>[5]ит.пр!D8</f>
        <v>16.06.00, кмс</v>
      </c>
      <c r="E31" s="79" t="str">
        <f>[5]ит.пр!E8</f>
        <v>ПФО</v>
      </c>
      <c r="F31" s="79" t="str">
        <f>[5]ит.пр!F8</f>
        <v>Пермский, Краснокамск, МО</v>
      </c>
      <c r="G31" s="79">
        <f>[5]ит.пр!G8</f>
        <v>0</v>
      </c>
      <c r="H31" s="82" t="str">
        <f>[5]ит.пр!H8</f>
        <v>Рочев О.А.</v>
      </c>
      <c r="I31" s="131"/>
      <c r="J31" s="135"/>
    </row>
    <row r="32" spans="1:16" ht="23.1" hidden="1" customHeight="1" thickBot="1">
      <c r="A32" s="166"/>
      <c r="B32" s="133" t="s">
        <v>6</v>
      </c>
      <c r="C32" s="83" t="str">
        <f>[5]ит.пр!C9</f>
        <v>ТЛЕЦЕРИ Дамир Адамович</v>
      </c>
      <c r="D32" s="83" t="str">
        <f>[5]ит.пр!D9</f>
        <v>01.12.01, кмс</v>
      </c>
      <c r="E32" s="83" t="str">
        <f>[5]ит.пр!E9</f>
        <v>ЮФО</v>
      </c>
      <c r="F32" s="83" t="str">
        <f>[5]ит.пр!F9</f>
        <v>р. Адыгея</v>
      </c>
      <c r="G32" s="83">
        <f>[5]ит.пр!G9</f>
        <v>0</v>
      </c>
      <c r="H32" s="84" t="str">
        <f>[5]ит.пр!H9</f>
        <v>Хакуринов Д. Четыз А.</v>
      </c>
      <c r="I32" s="131"/>
    </row>
    <row r="33" spans="1:10" ht="23.1" hidden="1" customHeight="1">
      <c r="A33" s="144"/>
      <c r="B33" s="134" t="s">
        <v>12</v>
      </c>
      <c r="C33" s="97" t="str">
        <f>[5]ит.пр!C10</f>
        <v>КОРОЧАНСКИЙ Данила Дмитриевич</v>
      </c>
      <c r="D33" s="97" t="str">
        <f>[5]ит.пр!D10</f>
        <v>23.07.00, кмс</v>
      </c>
      <c r="E33" s="97" t="str">
        <f>[5]ит.пр!E10</f>
        <v>М</v>
      </c>
      <c r="F33" s="97" t="str">
        <f>[5]ит.пр!F10</f>
        <v>Москва, ГБОУ ЦСиО "Самбо-70" Москомспорта</v>
      </c>
      <c r="G33" s="97">
        <f>[5]ит.пр!G10</f>
        <v>0</v>
      </c>
      <c r="H33" s="98" t="str">
        <f>[5]ит.пр!H10</f>
        <v>Савкин А.В.        Соломатин А.В.</v>
      </c>
      <c r="I33" s="131"/>
    </row>
    <row r="34" spans="1:10" ht="23.1" hidden="1" customHeight="1" thickBot="1">
      <c r="A34" s="143"/>
      <c r="B34" s="133" t="s">
        <v>12</v>
      </c>
      <c r="C34" s="83" t="str">
        <f>[5]ит.пр!C11</f>
        <v>КУРНИКОВ Арсений Сергеевич</v>
      </c>
      <c r="D34" s="83" t="str">
        <f>[5]ит.пр!D11</f>
        <v>11.06.00, кмс</v>
      </c>
      <c r="E34" s="83" t="str">
        <f>[5]ит.пр!E11</f>
        <v>ПФО</v>
      </c>
      <c r="F34" s="83" t="str">
        <f>[5]ит.пр!F11</f>
        <v>Саратовская, Энгельс, МО</v>
      </c>
      <c r="G34" s="83">
        <f>[5]ит.пр!G11</f>
        <v>0</v>
      </c>
      <c r="H34" s="84" t="str">
        <f>[5]ит.пр!H11</f>
        <v>Гусев М.С.</v>
      </c>
      <c r="I34" s="131"/>
    </row>
    <row r="35" spans="1:10" ht="23.1" hidden="1" customHeight="1" thickBot="1">
      <c r="A35" s="30"/>
      <c r="B35" s="12"/>
      <c r="C35" s="77"/>
      <c r="D35" s="16"/>
      <c r="E35" s="16"/>
      <c r="F35" s="17"/>
      <c r="G35" s="17"/>
      <c r="H35" s="20"/>
      <c r="I35" s="131"/>
      <c r="J35" s="135"/>
    </row>
    <row r="36" spans="1:10" ht="23.1" hidden="1" customHeight="1">
      <c r="A36" s="164" t="s">
        <v>133</v>
      </c>
      <c r="B36" s="75" t="s">
        <v>4</v>
      </c>
      <c r="C36" s="80" t="str">
        <f>[6]ит.пр!C6</f>
        <v>АГАФОНОВ Иван Владимирович</v>
      </c>
      <c r="D36" s="80" t="str">
        <f>[6]ит.пр!D6</f>
        <v>16.07.00, кмс</v>
      </c>
      <c r="E36" s="80" t="str">
        <f>[6]ит.пр!E6</f>
        <v>ЦФО</v>
      </c>
      <c r="F36" s="80" t="str">
        <f>[6]ит.пр!F6</f>
        <v xml:space="preserve">Липецкая </v>
      </c>
      <c r="G36" s="80">
        <f>[6]ит.пр!G6</f>
        <v>0</v>
      </c>
      <c r="H36" s="81" t="str">
        <f>[6]ит.пр!H6</f>
        <v>Агафонов В.Н.</v>
      </c>
      <c r="I36" s="131"/>
      <c r="J36" s="135"/>
    </row>
    <row r="37" spans="1:10" ht="23.1" hidden="1" customHeight="1">
      <c r="A37" s="165"/>
      <c r="B37" s="132" t="s">
        <v>5</v>
      </c>
      <c r="C37" s="79" t="str">
        <f>[6]ит.пр!C7</f>
        <v>ДАНИЛКИН Никита Олегович</v>
      </c>
      <c r="D37" s="79" t="str">
        <f>[6]ит.пр!D7</f>
        <v>08.01.00,кмс</v>
      </c>
      <c r="E37" s="79" t="str">
        <f>[6]ит.пр!E7</f>
        <v>ЦФО</v>
      </c>
      <c r="F37" s="79" t="str">
        <f>[6]ит.пр!F7</f>
        <v>Московская, СШОР Дмитров</v>
      </c>
      <c r="G37" s="79">
        <f>[6]ит.пр!G7</f>
        <v>0</v>
      </c>
      <c r="H37" s="82" t="str">
        <f>[6]ит.пр!H7</f>
        <v>Бондарь А.Ю.</v>
      </c>
      <c r="I37" s="131"/>
      <c r="J37" s="135"/>
    </row>
    <row r="38" spans="1:10" ht="23.1" hidden="1" customHeight="1">
      <c r="A38" s="165"/>
      <c r="B38" s="132" t="s">
        <v>6</v>
      </c>
      <c r="C38" s="79" t="str">
        <f>[6]ит.пр!C8</f>
        <v>КАРДАШИН Василий Андреевич</v>
      </c>
      <c r="D38" s="79" t="str">
        <f>[6]ит.пр!D8</f>
        <v>19.07.00,кмс</v>
      </c>
      <c r="E38" s="79" t="str">
        <f>[6]ит.пр!E8</f>
        <v>УФО</v>
      </c>
      <c r="F38" s="79" t="str">
        <f>[6]ит.пр!F8</f>
        <v>Свердловская, В-Пышма</v>
      </c>
      <c r="G38" s="79">
        <f>[6]ит.пр!G8</f>
        <v>0</v>
      </c>
      <c r="H38" s="82" t="str">
        <f>[6]ит.пр!H8</f>
        <v>Суханов М.И.      Минниахметов А.С.</v>
      </c>
      <c r="I38" s="131"/>
      <c r="J38" s="135"/>
    </row>
    <row r="39" spans="1:10" ht="23.1" hidden="1" customHeight="1" thickBot="1">
      <c r="A39" s="166"/>
      <c r="B39" s="133" t="s">
        <v>6</v>
      </c>
      <c r="C39" s="83" t="str">
        <f>[6]ит.пр!C9</f>
        <v>МГДСЯН Арарат Залибегович</v>
      </c>
      <c r="D39" s="83" t="str">
        <f>[6]ит.пр!D9</f>
        <v>15.10.00,кмс</v>
      </c>
      <c r="E39" s="83" t="str">
        <f>[6]ит.пр!E9</f>
        <v>ЮФО</v>
      </c>
      <c r="F39" s="83" t="str">
        <f>[6]ит.пр!F9</f>
        <v>Краснодарский, Армавир</v>
      </c>
      <c r="G39" s="83">
        <f>[6]ит.пр!G9</f>
        <v>0</v>
      </c>
      <c r="H39" s="84" t="str">
        <f>[6]ит.пр!H9</f>
        <v>Бородин В.Г. Мгдсян Е.З.</v>
      </c>
      <c r="I39" s="130" t="s">
        <v>14</v>
      </c>
    </row>
    <row r="40" spans="1:10" ht="23.1" hidden="1" customHeight="1">
      <c r="A40" s="99"/>
      <c r="B40" s="134" t="s">
        <v>12</v>
      </c>
      <c r="C40" s="97" t="str">
        <f>[6]ит.пр!C10</f>
        <v>ШАЛЫГИН Егор Игоревич</v>
      </c>
      <c r="D40" s="97" t="str">
        <f>[6]ит.пр!D10</f>
        <v>02.09.01,кмс</v>
      </c>
      <c r="E40" s="97" t="str">
        <f>[6]ит.пр!E10</f>
        <v>М</v>
      </c>
      <c r="F40" s="97" t="str">
        <f>[6]ит.пр!F10</f>
        <v>Москва, ГБОУ ЦСиО "Самбо-70" Москомспорта</v>
      </c>
      <c r="G40" s="97">
        <f>[6]ит.пр!G10</f>
        <v>0</v>
      </c>
      <c r="H40" s="98" t="str">
        <f>[6]ит.пр!H10</f>
        <v>Богомолов В.А.   Мартынов И.В.</v>
      </c>
      <c r="I40" s="131"/>
    </row>
    <row r="41" spans="1:10" ht="23.1" hidden="1" customHeight="1" thickBot="1">
      <c r="A41" s="100"/>
      <c r="B41" s="133" t="s">
        <v>12</v>
      </c>
      <c r="C41" s="83" t="str">
        <f>[6]ит.пр!C11</f>
        <v>СИРЕНКО Дмитрий Владимирович</v>
      </c>
      <c r="D41" s="83" t="str">
        <f>[6]ит.пр!D11</f>
        <v>29.03.01,кмс</v>
      </c>
      <c r="E41" s="83" t="str">
        <f>[6]ит.пр!E11</f>
        <v>ПФО</v>
      </c>
      <c r="F41" s="83" t="str">
        <f>[6]ит.пр!F11</f>
        <v>Саратовская, Энгельс, МО</v>
      </c>
      <c r="G41" s="83">
        <f>[6]ит.пр!G11</f>
        <v>0</v>
      </c>
      <c r="H41" s="84" t="str">
        <f>[6]ит.пр!H11</f>
        <v>Бахчев В.К.</v>
      </c>
      <c r="I41" s="131"/>
    </row>
    <row r="42" spans="1:10" ht="23.1" hidden="1" customHeight="1" thickBot="1">
      <c r="B42" s="86"/>
      <c r="C42" s="87"/>
      <c r="D42" s="87"/>
      <c r="E42" s="88"/>
      <c r="F42" s="87"/>
      <c r="G42" s="87"/>
      <c r="H42" s="89"/>
      <c r="I42" s="131"/>
      <c r="J42" s="135"/>
    </row>
    <row r="43" spans="1:10" ht="23.1" customHeight="1">
      <c r="A43" s="164" t="s">
        <v>134</v>
      </c>
      <c r="B43" s="75" t="s">
        <v>4</v>
      </c>
      <c r="C43" s="80" t="str">
        <f>[7]ит.пр!C6</f>
        <v>ТИХОНОВ Денис Сергеевич</v>
      </c>
      <c r="D43" s="80" t="str">
        <f>[7]ит.пр!D6</f>
        <v>07.05.00, кмс</v>
      </c>
      <c r="E43" s="80" t="str">
        <f>[7]ит.пр!E6</f>
        <v>ЦФО</v>
      </c>
      <c r="F43" s="80" t="str">
        <f>[7]ит.пр!F6</f>
        <v>Ярославская, Ярославль</v>
      </c>
      <c r="G43" s="80">
        <f>[7]ит.пр!G6</f>
        <v>0</v>
      </c>
      <c r="H43" s="81" t="str">
        <f>[7]ит.пр!H6</f>
        <v>Лавриков А.В.         Воронин С.М.</v>
      </c>
      <c r="I43" s="131"/>
      <c r="J43" s="135"/>
    </row>
    <row r="44" spans="1:10" ht="23.1" customHeight="1">
      <c r="A44" s="165"/>
      <c r="B44" s="132" t="s">
        <v>5</v>
      </c>
      <c r="C44" s="79" t="str">
        <f>[7]ит.пр!C7</f>
        <v>РОМАНОВ Максим Максимович</v>
      </c>
      <c r="D44" s="79" t="str">
        <f>[7]ит.пр!D7</f>
        <v>10.07.00, кмс</v>
      </c>
      <c r="E44" s="79" t="str">
        <f>[7]ит.пр!E7</f>
        <v>М</v>
      </c>
      <c r="F44" s="79" t="str">
        <f>[7]ит.пр!F7</f>
        <v>Москва, ГБОУ ЦСиО "Самбо-70" Москомспорта</v>
      </c>
      <c r="G44" s="79">
        <f>[7]ит.пр!G7</f>
        <v>0</v>
      </c>
      <c r="H44" s="82" t="str">
        <f>[7]ит.пр!H7</f>
        <v>Богомолов В.А.   Мартынов И.В.</v>
      </c>
      <c r="I44" s="131"/>
      <c r="J44" s="135"/>
    </row>
    <row r="45" spans="1:10" ht="23.1" customHeight="1">
      <c r="A45" s="165"/>
      <c r="B45" s="132" t="s">
        <v>6</v>
      </c>
      <c r="C45" s="79" t="str">
        <f>[7]ит.пр!C8</f>
        <v>АХМЕДОВ Турал Заур оглы</v>
      </c>
      <c r="D45" s="79" t="str">
        <f>[7]ит.пр!D8</f>
        <v>15.05.00, 1р</v>
      </c>
      <c r="E45" s="79" t="str">
        <f>[7]ит.пр!E8</f>
        <v>ПФО</v>
      </c>
      <c r="F45" s="79" t="str">
        <f>[7]ит.пр!F8</f>
        <v>Нижегородская, Кстово</v>
      </c>
      <c r="G45" s="79">
        <f>[7]ит.пр!G8</f>
        <v>0</v>
      </c>
      <c r="H45" s="82" t="str">
        <f>[7]ит.пр!H8</f>
        <v>Азизов З.А.</v>
      </c>
      <c r="I45" s="131"/>
      <c r="J45" s="135"/>
    </row>
    <row r="46" spans="1:10" ht="23.1" customHeight="1" thickBot="1">
      <c r="A46" s="166"/>
      <c r="B46" s="133" t="s">
        <v>6</v>
      </c>
      <c r="C46" s="83" t="str">
        <f>[7]ит.пр!C9</f>
        <v>КАПУСТИН Илья Дмитриевич</v>
      </c>
      <c r="D46" s="83" t="str">
        <f>[7]ит.пр!D9</f>
        <v>02.08.00, кмс</v>
      </c>
      <c r="E46" s="83" t="str">
        <f>[7]ит.пр!E9</f>
        <v>ПФО</v>
      </c>
      <c r="F46" s="83" t="str">
        <f>[7]ит.пр!F9</f>
        <v>Чувашская р. ,Чебоксары</v>
      </c>
      <c r="G46" s="83">
        <f>[7]ит.пр!G9</f>
        <v>0</v>
      </c>
      <c r="H46" s="84" t="str">
        <f>[7]ит.пр!H9</f>
        <v>Пегасов С.В. Рыбаков А.Б.</v>
      </c>
      <c r="I46" s="131"/>
    </row>
    <row r="47" spans="1:10" ht="23.1" hidden="1" customHeight="1">
      <c r="A47" s="99"/>
      <c r="B47" s="134" t="s">
        <v>12</v>
      </c>
      <c r="C47" s="97" t="str">
        <f>[7]ит.пр!C10</f>
        <v>ПОРФИРОВ Георгий Павлович</v>
      </c>
      <c r="D47" s="97" t="str">
        <f>[7]ит.пр!D10</f>
        <v>23.07.01, кмс</v>
      </c>
      <c r="E47" s="97" t="str">
        <f>[7]ит.пр!E10</f>
        <v>ЮФО</v>
      </c>
      <c r="F47" s="97" t="str">
        <f>[7]ит.пр!F10</f>
        <v>р. Адыгея</v>
      </c>
      <c r="G47" s="97">
        <f>[7]ит.пр!G10</f>
        <v>0</v>
      </c>
      <c r="H47" s="98" t="str">
        <f>[7]ит.пр!H10</f>
        <v>Хакуринов Д.</v>
      </c>
      <c r="I47" s="131"/>
    </row>
    <row r="48" spans="1:10" ht="23.1" hidden="1" customHeight="1" thickBot="1">
      <c r="A48" s="100"/>
      <c r="B48" s="133" t="s">
        <v>12</v>
      </c>
      <c r="C48" s="83" t="str">
        <f>[7]ит.пр!C11</f>
        <v>ЩЕРБАКОВ Денис Алексеевич</v>
      </c>
      <c r="D48" s="83" t="str">
        <f>[7]ит.пр!D11</f>
        <v>21.07.00, кмс</v>
      </c>
      <c r="E48" s="83" t="str">
        <f>[7]ит.пр!E11</f>
        <v>ЦФО</v>
      </c>
      <c r="F48" s="83" t="str">
        <f>[7]ит.пр!F11</f>
        <v>Владимирская, Владимир</v>
      </c>
      <c r="G48" s="83">
        <f>[7]ит.пр!G11</f>
        <v>0</v>
      </c>
      <c r="H48" s="84" t="str">
        <f>[7]ит.пр!H11</f>
        <v>Рогачёв В.М.</v>
      </c>
      <c r="I48" s="11"/>
    </row>
    <row r="49" spans="1:10" ht="23.1" customHeight="1" thickBot="1">
      <c r="B49" s="13"/>
      <c r="C49" s="9"/>
      <c r="D49" s="9"/>
      <c r="E49" s="25"/>
      <c r="F49" s="9"/>
      <c r="G49" s="9"/>
      <c r="H49" s="22"/>
      <c r="I49" s="131"/>
      <c r="J49" s="135"/>
    </row>
    <row r="50" spans="1:10" ht="23.1" customHeight="1">
      <c r="A50" s="164" t="s">
        <v>135</v>
      </c>
      <c r="B50" s="75" t="s">
        <v>4</v>
      </c>
      <c r="C50" s="80" t="str">
        <f>[8]ит.пр!C6</f>
        <v>УЦИЕВ Адам Бесланович</v>
      </c>
      <c r="D50" s="80" t="str">
        <f>[8]ит.пр!D6</f>
        <v>24.04.01, кмс</v>
      </c>
      <c r="E50" s="80" t="str">
        <f>[8]ит.пр!E6</f>
        <v>М</v>
      </c>
      <c r="F50" s="80" t="str">
        <f>[8]ит.пр!F6</f>
        <v>Москва, ГБОУ ЦСиО "Самбо-70" Москомспорта</v>
      </c>
      <c r="G50" s="80">
        <f>[8]ит.пр!G6</f>
        <v>0</v>
      </c>
      <c r="H50" s="81" t="str">
        <f>[8]ит.пр!H6</f>
        <v>Кабанов Д.Б.       Богатырев Д.В.</v>
      </c>
      <c r="I50" s="131"/>
      <c r="J50" s="135"/>
    </row>
    <row r="51" spans="1:10" ht="23.1" customHeight="1">
      <c r="A51" s="165"/>
      <c r="B51" s="132" t="s">
        <v>5</v>
      </c>
      <c r="C51" s="79" t="str">
        <f>[8]ит.пр!C7</f>
        <v>ХАРИН Савелий Николаевич</v>
      </c>
      <c r="D51" s="79" t="str">
        <f>[8]ит.пр!D7</f>
        <v>17.06.00, кмс</v>
      </c>
      <c r="E51" s="79" t="str">
        <f>[8]ит.пр!E7</f>
        <v>ДВФО</v>
      </c>
      <c r="F51" s="79" t="str">
        <f>[8]ит.пр!F7</f>
        <v>Приморский край, Владивосток</v>
      </c>
      <c r="G51" s="79">
        <f>[8]ит.пр!G7</f>
        <v>0</v>
      </c>
      <c r="H51" s="82" t="str">
        <f>[8]ит.пр!H7</f>
        <v>Стороженко В.П.           Кузнецов М.С.</v>
      </c>
      <c r="I51" s="131"/>
      <c r="J51" s="135"/>
    </row>
    <row r="52" spans="1:10" ht="23.1" customHeight="1">
      <c r="A52" s="165"/>
      <c r="B52" s="132" t="s">
        <v>6</v>
      </c>
      <c r="C52" s="79" t="str">
        <f>[8]ит.пр!C8</f>
        <v>ЖДАНОВ Даниил Артемович</v>
      </c>
      <c r="D52" s="79" t="str">
        <f>[8]ит.пр!D8</f>
        <v>10.05.01, кмс</v>
      </c>
      <c r="E52" s="79" t="str">
        <f>[8]ит.пр!E8</f>
        <v>ПФО</v>
      </c>
      <c r="F52" s="79" t="str">
        <f>[8]ит.пр!F8</f>
        <v>Самарская, Самара</v>
      </c>
      <c r="G52" s="79">
        <f>[8]ит.пр!G8</f>
        <v>0</v>
      </c>
      <c r="H52" s="82" t="str">
        <f>[8]ит.пр!H8</f>
        <v>Становкин М.Н.         Родомакин Ю.С.</v>
      </c>
      <c r="I52" s="131"/>
      <c r="J52" s="135"/>
    </row>
    <row r="53" spans="1:10" ht="23.1" customHeight="1" thickBot="1">
      <c r="A53" s="166"/>
      <c r="B53" s="133" t="s">
        <v>6</v>
      </c>
      <c r="C53" s="83" t="str">
        <f>[8]ит.пр!C9</f>
        <v>ЛЕОНОВ Эдуард Владимирович</v>
      </c>
      <c r="D53" s="83" t="str">
        <f>[8]ит.пр!D9</f>
        <v>19.07.00, кмс</v>
      </c>
      <c r="E53" s="83" t="str">
        <f>[8]ит.пр!E9</f>
        <v>ПФО</v>
      </c>
      <c r="F53" s="83" t="str">
        <f>[8]ит.пр!F9</f>
        <v>Саратовская, Энгельс, МО</v>
      </c>
      <c r="G53" s="83">
        <f>[8]ит.пр!G9</f>
        <v>0</v>
      </c>
      <c r="H53" s="84" t="str">
        <f>[8]ит.пр!H9</f>
        <v>Никитин А.П. Бахчев В.К.</v>
      </c>
      <c r="I53" s="131"/>
    </row>
    <row r="54" spans="1:10" ht="23.1" hidden="1" customHeight="1">
      <c r="A54" s="144"/>
      <c r="B54" s="134" t="s">
        <v>12</v>
      </c>
      <c r="C54" s="97" t="str">
        <f>[8]ит.пр!C10</f>
        <v>КАРАПЕТЯН Давид Артемович</v>
      </c>
      <c r="D54" s="97" t="str">
        <f>[8]ит.пр!D10</f>
        <v>01.02.00, 1р</v>
      </c>
      <c r="E54" s="97" t="str">
        <f>[8]ит.пр!E10</f>
        <v>М</v>
      </c>
      <c r="F54" s="97" t="str">
        <f>[8]ит.пр!F10</f>
        <v>Москва, ГБОУ ЦСиО "Самбо-70" Москомспорта</v>
      </c>
      <c r="G54" s="97">
        <f>[8]ит.пр!G10</f>
        <v>0</v>
      </c>
      <c r="H54" s="98" t="str">
        <f>[8]ит.пр!H10</f>
        <v>Мамедов А.Р.         Кабанов Д.Б.</v>
      </c>
      <c r="I54" s="131"/>
    </row>
    <row r="55" spans="1:10" ht="23.1" hidden="1" customHeight="1" thickBot="1">
      <c r="A55" s="143"/>
      <c r="B55" s="133" t="s">
        <v>12</v>
      </c>
      <c r="C55" s="83" t="str">
        <f>[8]ит.пр!C11</f>
        <v>КАШИРИН Александр Вячеславович</v>
      </c>
      <c r="D55" s="83" t="str">
        <f>[8]ит.пр!D11</f>
        <v>29.09.00, 1р</v>
      </c>
      <c r="E55" s="83" t="str">
        <f>[8]ит.пр!E11</f>
        <v>ПФО</v>
      </c>
      <c r="F55" s="83" t="str">
        <f>[8]ит.пр!F11</f>
        <v>Пензенская, МО</v>
      </c>
      <c r="G55" s="83">
        <f>[8]ит.пр!G11</f>
        <v>0</v>
      </c>
      <c r="H55" s="84" t="str">
        <f>[8]ит.пр!H11</f>
        <v>Зубарев Е.А.</v>
      </c>
      <c r="I55" s="11"/>
    </row>
    <row r="56" spans="1:10" ht="23.1" customHeight="1" thickBot="1">
      <c r="B56" s="86"/>
      <c r="C56" s="87"/>
      <c r="D56" s="87"/>
      <c r="E56" s="88"/>
      <c r="F56" s="87"/>
      <c r="G56" s="87"/>
      <c r="H56" s="89"/>
      <c r="I56" s="131"/>
      <c r="J56" s="135"/>
    </row>
    <row r="57" spans="1:10" ht="23.1" customHeight="1">
      <c r="A57" s="164" t="s">
        <v>136</v>
      </c>
      <c r="B57" s="75" t="s">
        <v>4</v>
      </c>
      <c r="C57" s="80" t="str">
        <f>[9]Ит.пр!C6</f>
        <v>ВЕСЕЛОВ Андрей Андреевич</v>
      </c>
      <c r="D57" s="80" t="str">
        <f>[9]Ит.пр!D6</f>
        <v>19.04.01, кмс</v>
      </c>
      <c r="E57" s="80" t="str">
        <f>[9]Ит.пр!E6</f>
        <v>ПФО</v>
      </c>
      <c r="F57" s="80" t="str">
        <f>[9]Ит.пр!F6</f>
        <v>Нижегородская, Кстово</v>
      </c>
      <c r="G57" s="80">
        <f>[9]Ит.пр!G6</f>
        <v>0</v>
      </c>
      <c r="H57" s="81" t="str">
        <f>[9]Ит.пр!H6</f>
        <v>Душкин А.Н.</v>
      </c>
      <c r="I57" s="131"/>
      <c r="J57" s="135"/>
    </row>
    <row r="58" spans="1:10" ht="23.1" customHeight="1">
      <c r="A58" s="165"/>
      <c r="B58" s="132" t="s">
        <v>5</v>
      </c>
      <c r="C58" s="79" t="str">
        <f>[9]Ит.пр!C7</f>
        <v>ФАРГАТОВ Курбан Расимович</v>
      </c>
      <c r="D58" s="79" t="str">
        <f>[9]Ит.пр!D7</f>
        <v>17.01.00, кмс</v>
      </c>
      <c r="E58" s="79" t="str">
        <f>[9]Ит.пр!E7</f>
        <v>ЮФО</v>
      </c>
      <c r="F58" s="79" t="str">
        <f>[9]Ит.пр!F7</f>
        <v>Астраханская</v>
      </c>
      <c r="G58" s="79">
        <f>[9]Ит.пр!G7</f>
        <v>0</v>
      </c>
      <c r="H58" s="82" t="str">
        <f>[9]Ит.пр!H7</f>
        <v>Дуйсенов Р.Г.</v>
      </c>
      <c r="I58" s="131"/>
      <c r="J58" s="135"/>
    </row>
    <row r="59" spans="1:10" ht="23.1" customHeight="1">
      <c r="A59" s="165"/>
      <c r="B59" s="132" t="s">
        <v>6</v>
      </c>
      <c r="C59" s="79" t="str">
        <f>[9]Ит.пр!C8</f>
        <v>МГОЯН Сябанд Юрикович</v>
      </c>
      <c r="D59" s="79" t="str">
        <f>[9]Ит.пр!D8</f>
        <v>29.04.00, кмс</v>
      </c>
      <c r="E59" s="79" t="str">
        <f>[9]Ит.пр!E8</f>
        <v>М</v>
      </c>
      <c r="F59" s="79" t="str">
        <f>[9]Ит.пр!F8</f>
        <v>Москва, ГБОУ ЦСиО "Самбо-70" Москомспорта</v>
      </c>
      <c r="G59" s="79">
        <f>[9]Ит.пр!G8</f>
        <v>0</v>
      </c>
      <c r="H59" s="82" t="str">
        <f>[9]Ит.пр!H8</f>
        <v>Кабанов Д.Б. Богатырев Д.В.</v>
      </c>
      <c r="I59" s="131"/>
      <c r="J59" s="135"/>
    </row>
    <row r="60" spans="1:10" ht="23.1" customHeight="1" thickBot="1">
      <c r="A60" s="166"/>
      <c r="B60" s="133" t="s">
        <v>6</v>
      </c>
      <c r="C60" s="83" t="str">
        <f>[9]Ит.пр!C9</f>
        <v>УВАРОВ Виктор Владимирович</v>
      </c>
      <c r="D60" s="83" t="str">
        <f>[9]Ит.пр!D9</f>
        <v>10.02.01, кмс</v>
      </c>
      <c r="E60" s="83" t="str">
        <f>[9]Ит.пр!E9</f>
        <v>М</v>
      </c>
      <c r="F60" s="83" t="str">
        <f>[9]Ит.пр!F9</f>
        <v>Москва, ГБОУ ЦСиО "Самбо-70" Москомспорта</v>
      </c>
      <c r="G60" s="83">
        <f>[9]Ит.пр!G9</f>
        <v>0</v>
      </c>
      <c r="H60" s="84" t="str">
        <f>[9]Ит.пр!H9</f>
        <v>Сейтаблаев А.В.      Юхарев С.С.</v>
      </c>
      <c r="I60" s="131"/>
    </row>
    <row r="61" spans="1:10" ht="23.1" hidden="1" customHeight="1">
      <c r="A61" s="144"/>
      <c r="B61" s="134" t="s">
        <v>12</v>
      </c>
      <c r="C61" s="97" t="str">
        <f>[9]Ит.пр!C10</f>
        <v>САКЕРИН Никита Игоревич</v>
      </c>
      <c r="D61" s="97" t="str">
        <f>[9]Ит.пр!D10</f>
        <v>14.04.00, кмс</v>
      </c>
      <c r="E61" s="97" t="str">
        <f>[9]Ит.пр!E10</f>
        <v>СФО</v>
      </c>
      <c r="F61" s="97" t="str">
        <f>[9]Ит.пр!F10</f>
        <v>Томская, Томск</v>
      </c>
      <c r="G61" s="97">
        <f>[9]Ит.пр!G10</f>
        <v>0</v>
      </c>
      <c r="H61" s="98" t="str">
        <f>[9]Ит.пр!H10</f>
        <v>Вышегородцев Д.Е.   Фокин А.А.</v>
      </c>
      <c r="I61" s="131"/>
    </row>
    <row r="62" spans="1:10" ht="23.1" hidden="1" customHeight="1" thickBot="1">
      <c r="A62" s="143"/>
      <c r="B62" s="133" t="s">
        <v>12</v>
      </c>
      <c r="C62" s="83" t="str">
        <f>[9]Ит.пр!C11</f>
        <v>КУВАЕВ Данила Сергеевич</v>
      </c>
      <c r="D62" s="83" t="str">
        <f>[9]Ит.пр!D11</f>
        <v>11.02.00, кмс</v>
      </c>
      <c r="E62" s="83" t="str">
        <f>[9]Ит.пр!E11</f>
        <v>М</v>
      </c>
      <c r="F62" s="83" t="str">
        <f>[9]Ит.пр!F11</f>
        <v>Москва, ГБОУ ЦСиО "Самбо-70" Москомспорта</v>
      </c>
      <c r="G62" s="83">
        <f>[9]Ит.пр!G11</f>
        <v>0</v>
      </c>
      <c r="H62" s="84" t="str">
        <f>[9]Ит.пр!H11</f>
        <v>Богомолов В.А.   Мартынов И.В.</v>
      </c>
      <c r="I62" s="11"/>
    </row>
    <row r="63" spans="1:10" ht="23.1" customHeight="1" thickBot="1">
      <c r="B63" s="13"/>
      <c r="C63" s="9"/>
      <c r="D63" s="9"/>
      <c r="E63" s="25"/>
      <c r="F63" s="9"/>
      <c r="G63" s="9"/>
      <c r="H63" s="22"/>
      <c r="I63" s="131"/>
      <c r="J63" s="135"/>
    </row>
    <row r="64" spans="1:10" ht="23.1" customHeight="1">
      <c r="A64" s="164" t="s">
        <v>137</v>
      </c>
      <c r="B64" s="75" t="s">
        <v>4</v>
      </c>
      <c r="C64" s="80" t="str">
        <f>[10]ит.пр!C6</f>
        <v>ОСИПЮК Тарас Михайлович</v>
      </c>
      <c r="D64" s="80" t="str">
        <f>[10]ит.пр!D6</f>
        <v>08.01.00, кмс</v>
      </c>
      <c r="E64" s="80" t="str">
        <f>[10]ит.пр!E6</f>
        <v>М</v>
      </c>
      <c r="F64" s="80" t="str">
        <f>[10]ит.пр!F6</f>
        <v>Москва, ГБОУ ЦСиО "Самбо-70" Москомспорта</v>
      </c>
      <c r="G64" s="80">
        <f>[10]ит.пр!G6</f>
        <v>0</v>
      </c>
      <c r="H64" s="81" t="str">
        <f>[10]ит.пр!H6</f>
        <v>Павлов Д.А. Гусаров А.А.</v>
      </c>
      <c r="I64" s="131"/>
      <c r="J64" s="135"/>
    </row>
    <row r="65" spans="1:10" ht="23.1" customHeight="1">
      <c r="A65" s="165"/>
      <c r="B65" s="132" t="s">
        <v>5</v>
      </c>
      <c r="C65" s="79" t="str">
        <f>[10]ит.пр!C7</f>
        <v>ЕГОРОВ Даниил Андреевич</v>
      </c>
      <c r="D65" s="79" t="str">
        <f>[10]ит.пр!D7</f>
        <v>24.06.01, кмс</v>
      </c>
      <c r="E65" s="79" t="str">
        <f>[10]ит.пр!E7</f>
        <v>М</v>
      </c>
      <c r="F65" s="79" t="str">
        <f>[10]ит.пр!F7</f>
        <v>Москва, ГБОУ ЦСиО "Самбо-70" Москомспорта</v>
      </c>
      <c r="G65" s="79">
        <f>[10]ит.пр!G7</f>
        <v>0</v>
      </c>
      <c r="H65" s="82" t="str">
        <f>[10]ит.пр!H7</f>
        <v>Карвванов Р.С.        Гуренко А.А.</v>
      </c>
      <c r="I65" s="131"/>
      <c r="J65" s="135"/>
    </row>
    <row r="66" spans="1:10" ht="23.1" customHeight="1">
      <c r="A66" s="165"/>
      <c r="B66" s="132" t="s">
        <v>6</v>
      </c>
      <c r="C66" s="79" t="str">
        <f>[10]ит.пр!C8</f>
        <v>КАЛАШНИКОВ Илья Юрьевич</v>
      </c>
      <c r="D66" s="79" t="str">
        <f>[10]ит.пр!D8</f>
        <v>06.04.00, 1р</v>
      </c>
      <c r="E66" s="79" t="str">
        <f>[10]ит.пр!E8</f>
        <v>СФО</v>
      </c>
      <c r="F66" s="79" t="str">
        <f>[10]ит.пр!F8</f>
        <v>Кемеровская, Новокузнецк, МО</v>
      </c>
      <c r="G66" s="79">
        <f>[10]ит.пр!G8</f>
        <v>0</v>
      </c>
      <c r="H66" s="82" t="str">
        <f>[10]ит.пр!H8</f>
        <v>Абрамов В.М.</v>
      </c>
      <c r="I66" s="131"/>
      <c r="J66" s="135"/>
    </row>
    <row r="67" spans="1:10" ht="23.1" customHeight="1" thickBot="1">
      <c r="A67" s="166"/>
      <c r="B67" s="133" t="s">
        <v>6</v>
      </c>
      <c r="C67" s="83" t="str">
        <f>[10]ит.пр!C9</f>
        <v>ЕГОРОВ Денис Андреевич</v>
      </c>
      <c r="D67" s="83" t="str">
        <f>[10]ит.пр!D9</f>
        <v>24.06.01, кмс</v>
      </c>
      <c r="E67" s="83" t="str">
        <f>[10]ит.пр!E9</f>
        <v>М</v>
      </c>
      <c r="F67" s="83" t="str">
        <f>[10]ит.пр!F9</f>
        <v>Москва, ГБОУ ЦСиО "Самбо-70" Москомспорта</v>
      </c>
      <c r="G67" s="83">
        <f>[10]ит.пр!G9</f>
        <v>0</v>
      </c>
      <c r="H67" s="84" t="str">
        <f>[10]ит.пр!H9</f>
        <v>Чернушевич О.В.    Гуренков А.А.</v>
      </c>
      <c r="I67" s="131"/>
    </row>
    <row r="68" spans="1:10" ht="23.1" hidden="1" customHeight="1">
      <c r="A68" s="99"/>
      <c r="B68" s="134" t="s">
        <v>12</v>
      </c>
      <c r="C68" s="97" t="str">
        <f>[10]ит.пр!C10</f>
        <v>ПОДГОРНЫЙ Артем Андреевич</v>
      </c>
      <c r="D68" s="97" t="str">
        <f>[10]ит.пр!D10</f>
        <v>27.01.00, кмс</v>
      </c>
      <c r="E68" s="97" t="str">
        <f>[10]ит.пр!E10</f>
        <v>С-П</v>
      </c>
      <c r="F68" s="97" t="str">
        <f>[10]ит.пр!F10</f>
        <v>С-Петербург, КШВСМ-МО</v>
      </c>
      <c r="G68" s="97">
        <f>[10]ит.пр!G10</f>
        <v>0</v>
      </c>
      <c r="H68" s="98" t="str">
        <f>[10]ит.пр!H10</f>
        <v>Микайлов М.М.    Савельев А.В.</v>
      </c>
      <c r="I68" s="131"/>
    </row>
    <row r="69" spans="1:10" ht="23.1" hidden="1" customHeight="1" thickBot="1">
      <c r="A69" s="100"/>
      <c r="B69" s="133" t="s">
        <v>13</v>
      </c>
      <c r="C69" s="83" t="str">
        <f>[10]ит.пр!C11</f>
        <v>НАБИЕВ Манаф Абдулманафович</v>
      </c>
      <c r="D69" s="83" t="str">
        <f>[10]ит.пр!D11</f>
        <v>09.01.00, кмс</v>
      </c>
      <c r="E69" s="83" t="str">
        <f>[10]ит.пр!E11</f>
        <v>С-П</v>
      </c>
      <c r="F69" s="83" t="str">
        <f>[10]ит.пр!F11</f>
        <v>С-Петербург, КШВСМ-МО</v>
      </c>
      <c r="G69" s="83">
        <f>[10]ит.пр!G11</f>
        <v>0</v>
      </c>
      <c r="H69" s="84" t="str">
        <f>[10]ит.пр!H11</f>
        <v>Свирида Е.Ф.</v>
      </c>
      <c r="I69" s="11"/>
    </row>
    <row r="70" spans="1:10" ht="23.1" customHeight="1" thickBot="1">
      <c r="A70" s="1"/>
      <c r="B70" s="85"/>
      <c r="C70" s="10"/>
      <c r="D70" s="10"/>
      <c r="E70" s="26"/>
      <c r="F70" s="10"/>
      <c r="G70" s="10"/>
      <c r="H70" s="21"/>
      <c r="I70" s="131"/>
      <c r="J70" s="135"/>
    </row>
    <row r="71" spans="1:10" ht="23.1" customHeight="1">
      <c r="A71" s="164" t="s">
        <v>138</v>
      </c>
      <c r="B71" s="75" t="s">
        <v>4</v>
      </c>
      <c r="C71" s="92" t="str">
        <f>[11]ит.пр!C6</f>
        <v>ГУДИН Илья Александрович</v>
      </c>
      <c r="D71" s="92" t="str">
        <f>[11]ит.пр!D6</f>
        <v>04.07.00, кмс</v>
      </c>
      <c r="E71" s="92" t="str">
        <f>[11]ит.пр!E6</f>
        <v>М</v>
      </c>
      <c r="F71" s="92" t="str">
        <f>[11]ит.пр!F6</f>
        <v>Москва, ГБОУ ЦСиО "Самбо-70" Москомспорта</v>
      </c>
      <c r="G71" s="147">
        <f>[11]ит.пр!G6</f>
        <v>0</v>
      </c>
      <c r="H71" s="93" t="str">
        <f>[11]ит.пр!H6</f>
        <v>Сейтаблиев А.В.      Юхарев С.С.</v>
      </c>
      <c r="I71" s="131"/>
      <c r="J71" s="135"/>
    </row>
    <row r="72" spans="1:10" ht="23.1" customHeight="1">
      <c r="A72" s="165"/>
      <c r="B72" s="132" t="s">
        <v>5</v>
      </c>
      <c r="C72" s="91" t="str">
        <f>[11]ит.пр!C7</f>
        <v>ПРОШКИН Георгий Владимирович</v>
      </c>
      <c r="D72" s="91" t="str">
        <f>[11]ит.пр!D7</f>
        <v>02.07.00, кмс</v>
      </c>
      <c r="E72" s="91" t="str">
        <f>[11]ит.пр!E7</f>
        <v>М</v>
      </c>
      <c r="F72" s="91" t="str">
        <f>[11]ит.пр!F7</f>
        <v>Москва, ГБОУ ЦСиО "Самбо-70" Москомспорта</v>
      </c>
      <c r="G72" s="148">
        <f>[11]ит.пр!G7</f>
        <v>0</v>
      </c>
      <c r="H72" s="94" t="str">
        <f>[11]ит.пр!H7</f>
        <v>Богомолов В.А.   Мартынов И.В.</v>
      </c>
      <c r="I72" s="131"/>
      <c r="J72" s="135"/>
    </row>
    <row r="73" spans="1:10" ht="23.1" customHeight="1">
      <c r="A73" s="165"/>
      <c r="B73" s="132" t="s">
        <v>6</v>
      </c>
      <c r="C73" s="91" t="str">
        <f>[11]ит.пр!C8</f>
        <v>НИКОНЕНКО Глеб Сергеевич</v>
      </c>
      <c r="D73" s="91" t="str">
        <f>[11]ит.пр!D8</f>
        <v>06.10.01, 1р</v>
      </c>
      <c r="E73" s="91" t="str">
        <f>[11]ит.пр!E8</f>
        <v>ЦФО</v>
      </c>
      <c r="F73" s="91" t="str">
        <f>[11]ит.пр!F8</f>
        <v>Тульская, Тула</v>
      </c>
      <c r="G73" s="148">
        <f>[11]ит.пр!G8</f>
        <v>0</v>
      </c>
      <c r="H73" s="94" t="str">
        <f>[11]ит.пр!H8</f>
        <v>Копейкин П.С.</v>
      </c>
      <c r="I73" s="131"/>
      <c r="J73" s="135"/>
    </row>
    <row r="74" spans="1:10" ht="23.1" customHeight="1" thickBot="1">
      <c r="A74" s="166"/>
      <c r="B74" s="133" t="s">
        <v>6</v>
      </c>
      <c r="C74" s="95" t="str">
        <f>[11]ит.пр!C9</f>
        <v>ДАНЬКОВСКИЙ Роман Викторович</v>
      </c>
      <c r="D74" s="95" t="str">
        <f>[11]ит.пр!D9</f>
        <v>14.10.00, кмс</v>
      </c>
      <c r="E74" s="95" t="str">
        <f>[11]ит.пр!E9</f>
        <v>ДВФО</v>
      </c>
      <c r="F74" s="95" t="str">
        <f>[11]ит.пр!F9</f>
        <v>Амурская, Белогорск</v>
      </c>
      <c r="G74" s="149">
        <f>[11]ит.пр!G9</f>
        <v>0</v>
      </c>
      <c r="H74" s="96" t="str">
        <f>[11]ит.пр!H9</f>
        <v>Стариков В.И.</v>
      </c>
      <c r="I74" s="131"/>
    </row>
    <row r="75" spans="1:10" ht="23.1" hidden="1" customHeight="1">
      <c r="A75" s="144"/>
      <c r="B75" s="134" t="s">
        <v>12</v>
      </c>
      <c r="C75" s="145" t="str">
        <f>[11]ит.пр!C10</f>
        <v>ЛОМАКИН Сергей Юрьевич</v>
      </c>
      <c r="D75" s="145" t="str">
        <f>[11]ит.пр!D10</f>
        <v>05.03.00, кмс</v>
      </c>
      <c r="E75" s="145" t="str">
        <f>[11]ит.пр!E10</f>
        <v>ПФО</v>
      </c>
      <c r="F75" s="145" t="str">
        <f>[11]ит.пр!F10</f>
        <v>Оренбурская, Орск</v>
      </c>
      <c r="G75" s="150">
        <f>[11]ит.пр!G10</f>
        <v>0</v>
      </c>
      <c r="H75" s="146" t="str">
        <f>[11]ит.пр!H10</f>
        <v>Задворнова Е.П. Задворнов В.С.</v>
      </c>
      <c r="I75" s="131"/>
    </row>
    <row r="76" spans="1:10" ht="23.1" hidden="1" customHeight="1" thickBot="1">
      <c r="A76" s="143"/>
      <c r="B76" s="133" t="s">
        <v>12</v>
      </c>
      <c r="C76" s="95" t="str">
        <f>[11]ит.пр!C11</f>
        <v>БАБЛИЯН Арутюн Ашотович</v>
      </c>
      <c r="D76" s="95" t="str">
        <f>[11]ит.пр!D11</f>
        <v>27.03.00, кмс</v>
      </c>
      <c r="E76" s="95" t="str">
        <f>[11]ит.пр!E11</f>
        <v>ЮФО</v>
      </c>
      <c r="F76" s="95" t="str">
        <f>[11]ит.пр!F11</f>
        <v>Краснодарский, Краснодар</v>
      </c>
      <c r="G76" s="149">
        <f>[11]ит.пр!G11</f>
        <v>0</v>
      </c>
      <c r="H76" s="96" t="str">
        <f>[11]ит.пр!H11</f>
        <v>Хованский С.А. Алябьев В.Е.</v>
      </c>
      <c r="I76" s="11"/>
    </row>
    <row r="77" spans="1:10" ht="23.1" customHeight="1">
      <c r="B77" s="12"/>
      <c r="C77" s="3"/>
      <c r="D77" s="4"/>
      <c r="E77" s="4"/>
      <c r="F77" s="5"/>
      <c r="G77" s="5"/>
      <c r="H77" s="3"/>
      <c r="I77" s="151">
        <f>[11]ит.пр!I6</f>
        <v>0</v>
      </c>
      <c r="J77" s="136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3">
        <f>[11]ит.пр!I8</f>
        <v>0</v>
      </c>
      <c r="J78" s="136"/>
    </row>
    <row r="79" spans="1:10" ht="23.1" customHeight="1">
      <c r="A79" s="1"/>
      <c r="B79" s="24" t="str">
        <f>[12]реквизиты!$A$6</f>
        <v>Гл. судья, судья ВК</v>
      </c>
      <c r="C79" s="6"/>
      <c r="D79" s="6"/>
      <c r="E79" s="27"/>
      <c r="F79" s="24" t="str">
        <f>[1]реквизиты!$G$6</f>
        <v>С.А.Малов</v>
      </c>
      <c r="G79" s="24"/>
      <c r="H79" s="6"/>
      <c r="I79" s="131"/>
      <c r="J79" s="135"/>
    </row>
    <row r="80" spans="1:10" ht="23.1" customHeight="1">
      <c r="A80" s="1"/>
      <c r="B80" s="24"/>
      <c r="C80" s="7"/>
      <c r="D80" s="7"/>
      <c r="E80" s="28"/>
      <c r="F80" s="23" t="str">
        <f>[1]реквизиты!$G$7</f>
        <v>/Чебоксары/</v>
      </c>
      <c r="G80" s="23"/>
      <c r="H80" s="7"/>
      <c r="I80" s="131"/>
      <c r="J80" s="135"/>
    </row>
    <row r="81" spans="1:19" ht="23.1" customHeight="1">
      <c r="A81" s="1"/>
      <c r="B81" s="24" t="str">
        <f>[12]реквизиты!$A$8</f>
        <v>Гл. секретарь, судья ВК</v>
      </c>
      <c r="C81" s="7"/>
      <c r="D81" s="7"/>
      <c r="E81" s="28"/>
      <c r="F81" s="24" t="str">
        <f>[1]реквизиты!$G$8</f>
        <v>В.И.Рожков</v>
      </c>
      <c r="G81" s="24"/>
      <c r="H81" s="6"/>
      <c r="I81" s="131"/>
    </row>
    <row r="82" spans="1:19" ht="23.1" customHeight="1">
      <c r="C82" s="1"/>
      <c r="F82" t="str">
        <f>[1]реквизиты!$G$9</f>
        <v>/Саратов/</v>
      </c>
      <c r="H82" s="7"/>
      <c r="I82" s="131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G6:G7"/>
    <mergeCell ref="H6:H7"/>
    <mergeCell ref="I6:I7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A8:A11"/>
    <mergeCell ref="I8:I9"/>
    <mergeCell ref="J12:J13"/>
    <mergeCell ref="J14:J15"/>
    <mergeCell ref="A15:A18"/>
    <mergeCell ref="I18:I19"/>
    <mergeCell ref="J8:J9"/>
    <mergeCell ref="I10:I11"/>
    <mergeCell ref="J10:J11"/>
    <mergeCell ref="A22:A25"/>
    <mergeCell ref="I12:I13"/>
    <mergeCell ref="A71:A74"/>
    <mergeCell ref="A29:A32"/>
    <mergeCell ref="A36:A39"/>
    <mergeCell ref="A43:A46"/>
    <mergeCell ref="A50:A53"/>
    <mergeCell ref="A57:A60"/>
    <mergeCell ref="A64:A67"/>
  </mergeCells>
  <conditionalFormatting sqref="G21 G28:G70">
    <cfRule type="cellIs" dxfId="1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3" workbookViewId="0">
      <selection activeCell="L15" sqref="L15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57" t="s">
        <v>7</v>
      </c>
      <c r="B1" s="157"/>
      <c r="C1" s="157"/>
      <c r="D1" s="157"/>
      <c r="E1" s="157"/>
      <c r="F1" s="157"/>
      <c r="G1" s="157"/>
      <c r="H1" s="157"/>
      <c r="I1" s="157"/>
    </row>
    <row r="2" spans="1:10" ht="17.25" customHeight="1">
      <c r="A2" s="158" t="s">
        <v>89</v>
      </c>
      <c r="B2" s="158"/>
      <c r="C2" s="158"/>
      <c r="D2" s="158"/>
      <c r="E2" s="158"/>
      <c r="F2" s="158"/>
      <c r="G2" s="158"/>
      <c r="H2" s="158"/>
      <c r="I2" s="158"/>
    </row>
    <row r="3" spans="1:10" ht="40.5" customHeight="1">
      <c r="A3" s="159" t="str">
        <f>[12]реквизиты!$A$2</f>
        <v>Первенство Сибирского федерального округа по самбо среди юношей 2000-01г.р.</v>
      </c>
      <c r="B3" s="159"/>
      <c r="C3" s="159"/>
      <c r="D3" s="159"/>
      <c r="E3" s="159"/>
      <c r="F3" s="159"/>
      <c r="G3" s="159"/>
      <c r="H3" s="159"/>
      <c r="I3" s="159"/>
    </row>
    <row r="4" spans="1:10" ht="16.5" customHeight="1" thickBot="1">
      <c r="A4" s="158" t="str">
        <f>[12]реквизиты!$A$3</f>
        <v>21-24 декабря 2017г.                                              г.Красноярск</v>
      </c>
      <c r="B4" s="158"/>
      <c r="C4" s="158"/>
      <c r="D4" s="158"/>
      <c r="E4" s="158"/>
      <c r="F4" s="158"/>
      <c r="G4" s="158"/>
      <c r="H4" s="158"/>
      <c r="I4" s="158"/>
    </row>
    <row r="5" spans="1:10" ht="3.75" hidden="1" customHeight="1" thickBot="1">
      <c r="A5" s="158"/>
      <c r="B5" s="158"/>
      <c r="C5" s="158"/>
      <c r="D5" s="158"/>
      <c r="E5" s="158"/>
      <c r="F5" s="158"/>
      <c r="G5" s="158"/>
      <c r="H5" s="158"/>
      <c r="I5" s="158"/>
    </row>
    <row r="6" spans="1:10" ht="11.1" customHeight="1">
      <c r="B6" s="170" t="s">
        <v>0</v>
      </c>
      <c r="C6" s="172" t="s">
        <v>1</v>
      </c>
      <c r="D6" s="172" t="s">
        <v>2</v>
      </c>
      <c r="E6" s="172" t="s">
        <v>15</v>
      </c>
      <c r="F6" s="172" t="s">
        <v>16</v>
      </c>
      <c r="G6" s="175"/>
      <c r="H6" s="160" t="s">
        <v>3</v>
      </c>
      <c r="I6" s="162"/>
    </row>
    <row r="7" spans="1:10" ht="13.5" customHeight="1" thickBot="1">
      <c r="B7" s="171"/>
      <c r="C7" s="173"/>
      <c r="D7" s="173"/>
      <c r="E7" s="173"/>
      <c r="F7" s="173"/>
      <c r="G7" s="176"/>
      <c r="H7" s="161"/>
      <c r="I7" s="162"/>
    </row>
    <row r="8" spans="1:10" ht="23.1" customHeight="1">
      <c r="A8" s="177" t="s">
        <v>9</v>
      </c>
      <c r="B8" s="121" t="s">
        <v>4</v>
      </c>
      <c r="C8" s="80" t="str">
        <f>[2]ит.пр!C6</f>
        <v>ЯГУНОВ Максим Дмитриевич</v>
      </c>
      <c r="D8" s="80" t="str">
        <f>[2]ит.пр!D6</f>
        <v>17.12.00, кмс</v>
      </c>
      <c r="E8" s="80" t="str">
        <f>[2]ит.пр!E6</f>
        <v>СФО</v>
      </c>
      <c r="F8" s="80" t="str">
        <f>[2]ит.пр!F6</f>
        <v>Кемеровская, Кемерово, МО</v>
      </c>
      <c r="G8" s="126">
        <f>[2]ит.пр!G6</f>
        <v>0</v>
      </c>
      <c r="H8" s="81" t="str">
        <f>[2]ит.пр!H6</f>
        <v>Шиянов С.А.</v>
      </c>
      <c r="I8" s="163"/>
      <c r="J8" s="174"/>
    </row>
    <row r="9" spans="1:10" ht="23.1" customHeight="1">
      <c r="A9" s="178"/>
      <c r="B9" s="122" t="s">
        <v>5</v>
      </c>
      <c r="C9" s="79" t="str">
        <f>[2]ит.пр!C7</f>
        <v>ДАГОЕВ Али Ахмедович</v>
      </c>
      <c r="D9" s="79" t="str">
        <f>[2]ит.пр!D7</f>
        <v>26.03.02, кмс</v>
      </c>
      <c r="E9" s="79" t="str">
        <f>[2]ит.пр!E7</f>
        <v>М</v>
      </c>
      <c r="F9" s="79" t="str">
        <f>[2]ит.пр!F7</f>
        <v>Москва, ГБОУ ЦСиО "Самбо-70" Москомспорта</v>
      </c>
      <c r="G9" s="127">
        <f>[2]ит.пр!G7</f>
        <v>0</v>
      </c>
      <c r="H9" s="82" t="str">
        <f>[2]ит.пр!H7</f>
        <v>Богомолов В.А.   Мартынов И.В.</v>
      </c>
      <c r="I9" s="163"/>
      <c r="J9" s="174"/>
    </row>
    <row r="10" spans="1:10" ht="23.1" hidden="1" customHeight="1">
      <c r="A10" s="178"/>
      <c r="B10" s="123" t="s">
        <v>6</v>
      </c>
      <c r="C10" s="79" t="str">
        <f>[2]ит.пр!C8</f>
        <v>КРИВУШИН Илья Евгеньевич</v>
      </c>
      <c r="D10" s="79" t="str">
        <f>[2]ит.пр!D8</f>
        <v>13.08.01, 1р</v>
      </c>
      <c r="E10" s="79" t="str">
        <f>[2]ит.пр!E8</f>
        <v>ПФО</v>
      </c>
      <c r="F10" s="79" t="str">
        <f>[2]ит.пр!F8</f>
        <v>Самарская, Самара</v>
      </c>
      <c r="G10" s="127">
        <f>[2]ит.пр!G8</f>
        <v>0</v>
      </c>
      <c r="H10" s="82" t="str">
        <f>[2]ит.пр!H8</f>
        <v>Сулейманов Р.Ж. Родомакин Ю.С.</v>
      </c>
      <c r="I10" s="163"/>
      <c r="J10" s="174"/>
    </row>
    <row r="11" spans="1:10" ht="23.1" hidden="1" customHeight="1" thickBot="1">
      <c r="A11" s="179"/>
      <c r="B11" s="125" t="s">
        <v>6</v>
      </c>
      <c r="C11" s="83" t="str">
        <f>[2]ит.пр!C9</f>
        <v>ПЕТРОВ Глеб Владимирович</v>
      </c>
      <c r="D11" s="83" t="str">
        <f>[2]ит.пр!D9</f>
        <v>22.05.02, 1р</v>
      </c>
      <c r="E11" s="83" t="str">
        <f>[2]ит.пр!E9</f>
        <v>ЦФО</v>
      </c>
      <c r="F11" s="83" t="str">
        <f>[2]ит.пр!F9</f>
        <v>Тульская, Тула</v>
      </c>
      <c r="G11" s="128">
        <f>[2]ит.пр!G9</f>
        <v>0</v>
      </c>
      <c r="H11" s="84" t="str">
        <f>[2]ит.пр!H9</f>
        <v>Копейкин П.С.</v>
      </c>
      <c r="I11" s="163"/>
      <c r="J11" s="174"/>
    </row>
    <row r="12" spans="1:10" ht="23.1" hidden="1" customHeight="1">
      <c r="A12" s="99"/>
      <c r="B12" s="137" t="s">
        <v>12</v>
      </c>
      <c r="C12" s="97" t="str">
        <f>[2]ит.пр!C10</f>
        <v xml:space="preserve">ДРОБАХА Михаил Арамович </v>
      </c>
      <c r="D12" s="97" t="str">
        <f>[2]ит.пр!D10</f>
        <v>25.04.02, 1р</v>
      </c>
      <c r="E12" s="97" t="str">
        <f>[2]ит.пр!E10</f>
        <v>ЮФО</v>
      </c>
      <c r="F12" s="97" t="str">
        <f>[2]ит.пр!F10</f>
        <v>Краснодарский, Сочи</v>
      </c>
      <c r="G12" s="138">
        <f>[2]ит.пр!G10</f>
        <v>0</v>
      </c>
      <c r="H12" s="98" t="str">
        <f>[2]ит.пр!H10</f>
        <v>Мовян С.С.</v>
      </c>
      <c r="I12" s="156"/>
      <c r="J12" s="174"/>
    </row>
    <row r="13" spans="1:10" ht="23.1" hidden="1" customHeight="1" thickBot="1">
      <c r="A13" s="100"/>
      <c r="B13" s="125" t="s">
        <v>12</v>
      </c>
      <c r="C13" s="83" t="str">
        <f>[2]ит.пр!C11</f>
        <v>МЕШЕВ Мухамед Эдуардович</v>
      </c>
      <c r="D13" s="83" t="str">
        <f>[2]ит.пр!D11</f>
        <v>26.06.01, кмс</v>
      </c>
      <c r="E13" s="83" t="str">
        <f>[2]ит.пр!E11</f>
        <v>СКФО</v>
      </c>
      <c r="F13" s="83" t="str">
        <f>[2]ит.пр!F11</f>
        <v>КБР, "Динамо"</v>
      </c>
      <c r="G13" s="128">
        <f>[2]ит.пр!G11</f>
        <v>0</v>
      </c>
      <c r="H13" s="84" t="str">
        <f>[2]ит.пр!H11</f>
        <v>Пченашев М. А. Ошхунов Б.М.</v>
      </c>
      <c r="I13" s="156"/>
      <c r="J13" s="174"/>
    </row>
    <row r="14" spans="1:10" ht="20.100000000000001" customHeight="1" thickBot="1">
      <c r="B14" s="8"/>
      <c r="C14" s="9"/>
      <c r="D14" s="9"/>
      <c r="E14" s="25"/>
      <c r="F14" s="9"/>
      <c r="G14" s="129"/>
      <c r="H14" s="9"/>
      <c r="I14" s="131"/>
      <c r="J14" s="174"/>
    </row>
    <row r="15" spans="1:10" ht="23.1" customHeight="1">
      <c r="A15" s="177" t="s">
        <v>10</v>
      </c>
      <c r="B15" s="75" t="s">
        <v>4</v>
      </c>
      <c r="C15" s="80" t="str">
        <f>[3]ит.пр!C6</f>
        <v>КОЛЬЖАНОВ Денис Игоревич</v>
      </c>
      <c r="D15" s="80" t="str">
        <f>[3]ит.пр!D6</f>
        <v>29.07.02, кмс</v>
      </c>
      <c r="E15" s="80" t="str">
        <f>[3]ит.пр!E6</f>
        <v>ПФО</v>
      </c>
      <c r="F15" s="80" t="str">
        <f>[3]ит.пр!F6</f>
        <v>Саратовская, Балашов, ФСОП "Россия"</v>
      </c>
      <c r="G15" s="126">
        <f>[3]ит.пр!G6</f>
        <v>0</v>
      </c>
      <c r="H15" s="81" t="str">
        <f>[3]ит.пр!H6</f>
        <v>Разваляев С.В.</v>
      </c>
      <c r="I15" s="131"/>
      <c r="J15" s="174"/>
    </row>
    <row r="16" spans="1:10" ht="23.1" customHeight="1">
      <c r="A16" s="178"/>
      <c r="B16" s="132" t="s">
        <v>5</v>
      </c>
      <c r="C16" s="79" t="str">
        <f>[3]ит.пр!C7</f>
        <v>ПЕТРОВ Владимир Владимирович</v>
      </c>
      <c r="D16" s="79" t="str">
        <f>[3]ит.пр!D7</f>
        <v>01.07.02, 1р</v>
      </c>
      <c r="E16" s="79" t="str">
        <f>[3]ит.пр!E7</f>
        <v>ЦФО</v>
      </c>
      <c r="F16" s="79" t="str">
        <f>[3]ит.пр!F7</f>
        <v>Тульская, Тула</v>
      </c>
      <c r="G16" s="127">
        <f>[3]ит.пр!G7</f>
        <v>0</v>
      </c>
      <c r="H16" s="82" t="str">
        <f>[3]ит.пр!H7</f>
        <v>Самборский С.В. Двоеглазов П.В.</v>
      </c>
      <c r="I16" s="131"/>
    </row>
    <row r="17" spans="1:16" ht="23.1" hidden="1" customHeight="1">
      <c r="A17" s="178"/>
      <c r="B17" s="132" t="s">
        <v>6</v>
      </c>
      <c r="C17" s="79" t="str">
        <f>[3]ит.пр!C8</f>
        <v>ЛУКЬЯНЧУК Николай Александрович</v>
      </c>
      <c r="D17" s="79" t="str">
        <f>[3]ит.пр!D8</f>
        <v xml:space="preserve">23.01.01, кмс </v>
      </c>
      <c r="E17" s="79" t="str">
        <f>[3]ит.пр!E8</f>
        <v>УФО</v>
      </c>
      <c r="F17" s="79" t="str">
        <f>[3]ит.пр!F8</f>
        <v>ХМАО-Югра, Нижневартовск</v>
      </c>
      <c r="G17" s="127">
        <f>[3]ит.пр!G8</f>
        <v>0</v>
      </c>
      <c r="H17" s="82" t="str">
        <f>[3]ит.пр!H8</f>
        <v>Воробьев В.В.</v>
      </c>
      <c r="I17" s="131"/>
    </row>
    <row r="18" spans="1:16" ht="23.1" hidden="1" customHeight="1" thickBot="1">
      <c r="A18" s="179"/>
      <c r="B18" s="133" t="s">
        <v>6</v>
      </c>
      <c r="C18" s="83" t="str">
        <f>[3]ит.пр!C9</f>
        <v>РОМАНЦОВ Кирилл Олегович</v>
      </c>
      <c r="D18" s="83" t="str">
        <f>[3]ит.пр!D9</f>
        <v>14.07.01, кмс</v>
      </c>
      <c r="E18" s="83" t="str">
        <f>[3]ит.пр!E9</f>
        <v>М</v>
      </c>
      <c r="F18" s="83" t="str">
        <f>[3]ит.пр!F9</f>
        <v>Москва, ГБОУ ЦСиО "Самбо-70" Москомспорта</v>
      </c>
      <c r="G18" s="128">
        <f>[3]ит.пр!G9</f>
        <v>0</v>
      </c>
      <c r="H18" s="84" t="str">
        <f>[3]ит.пр!H9</f>
        <v>Богомолов В.А.   Мартынов И.В.</v>
      </c>
      <c r="I18" s="156"/>
    </row>
    <row r="19" spans="1:16" ht="23.1" hidden="1" customHeight="1">
      <c r="A19" s="99"/>
      <c r="B19" s="134" t="s">
        <v>12</v>
      </c>
      <c r="C19" s="97" t="str">
        <f>[3]ит.пр!C10</f>
        <v>МАКАРОВ Эзен Радимович</v>
      </c>
      <c r="D19" s="97" t="str">
        <f>[3]ит.пр!D10</f>
        <v>26.05.00, кмс</v>
      </c>
      <c r="E19" s="97" t="str">
        <f>[3]ит.пр!E10</f>
        <v>СФО</v>
      </c>
      <c r="F19" s="97" t="str">
        <f>[3]ит.пр!F10</f>
        <v>р.Алтай, Мин.Обр</v>
      </c>
      <c r="G19" s="138">
        <f>[3]ит.пр!G10</f>
        <v>0</v>
      </c>
      <c r="H19" s="98" t="str">
        <f>[3]ит.пр!H10</f>
        <v>Семендеев Э.С.</v>
      </c>
      <c r="I19" s="156"/>
    </row>
    <row r="20" spans="1:16" ht="23.1" hidden="1" customHeight="1" thickBot="1">
      <c r="A20" s="100"/>
      <c r="B20" s="133" t="s">
        <v>12</v>
      </c>
      <c r="C20" s="83" t="str">
        <f>[3]ит.пр!C11</f>
        <v>ПЕТРОВ Иван Георгиевич</v>
      </c>
      <c r="D20" s="83" t="str">
        <f>[3]ит.пр!D11</f>
        <v>08.04.00, кмс</v>
      </c>
      <c r="E20" s="83" t="str">
        <f>[3]ит.пр!E11</f>
        <v>М</v>
      </c>
      <c r="F20" s="83" t="str">
        <f>[3]ит.пр!F11</f>
        <v>Москва, ГБОУ ЦСиО "Самбо-70" Москомспорта</v>
      </c>
      <c r="G20" s="128">
        <f>[3]ит.пр!G11</f>
        <v>0</v>
      </c>
      <c r="H20" s="84" t="str">
        <f>[3]ит.пр!H11</f>
        <v>Савкин А.В.        Соломатин А.В.</v>
      </c>
      <c r="I20" s="11"/>
    </row>
    <row r="21" spans="1:16" ht="20.100000000000001" customHeight="1" thickBot="1">
      <c r="B21" s="13"/>
      <c r="C21" s="9"/>
      <c r="D21" s="9"/>
      <c r="E21" s="25"/>
      <c r="F21" s="9"/>
      <c r="G21" s="9"/>
      <c r="H21" s="9"/>
      <c r="I21" s="131"/>
      <c r="J21" s="135"/>
    </row>
    <row r="22" spans="1:16" ht="23.1" customHeight="1">
      <c r="A22" s="177" t="s">
        <v>131</v>
      </c>
      <c r="B22" s="75" t="s">
        <v>4</v>
      </c>
      <c r="C22" s="80" t="str">
        <f>[4]ит.пр!C6</f>
        <v>ТОВМАСЯН Арман Андраникович</v>
      </c>
      <c r="D22" s="80" t="str">
        <f>[4]ит.пр!D6</f>
        <v>28.07.00, кмс</v>
      </c>
      <c r="E22" s="80" t="str">
        <f>[4]ит.пр!E6</f>
        <v>ПФО</v>
      </c>
      <c r="F22" s="80" t="str">
        <f>[4]ит.пр!F6</f>
        <v>Саратовская, Турки, МО</v>
      </c>
      <c r="G22" s="139">
        <f>[4]ит.пр!G6</f>
        <v>0</v>
      </c>
      <c r="H22" s="81" t="str">
        <f>[4]ит.пр!H6</f>
        <v>Торосян С.Р.</v>
      </c>
      <c r="I22" s="131"/>
      <c r="J22" s="135"/>
    </row>
    <row r="23" spans="1:16" ht="23.1" customHeight="1">
      <c r="A23" s="178"/>
      <c r="B23" s="132" t="s">
        <v>5</v>
      </c>
      <c r="C23" s="79" t="str">
        <f>[4]ит.пр!C7</f>
        <v>СИМАКОВ Виталий Анатольевич</v>
      </c>
      <c r="D23" s="79" t="str">
        <f>[4]ит.пр!D7</f>
        <v>08.02.00, 1р</v>
      </c>
      <c r="E23" s="79" t="str">
        <f>[4]ит.пр!E7</f>
        <v>ДВФО</v>
      </c>
      <c r="F23" s="79" t="str">
        <f>[4]ит.пр!F7</f>
        <v>Хабаровский край, С.Гавань, МО</v>
      </c>
      <c r="G23" s="140">
        <f>[4]ит.пр!G7</f>
        <v>0</v>
      </c>
      <c r="H23" s="82" t="str">
        <f>[4]ит.пр!H7</f>
        <v>Ефимов Д.</v>
      </c>
      <c r="I23" s="131"/>
      <c r="J23" s="135"/>
    </row>
    <row r="24" spans="1:16" ht="23.1" hidden="1" customHeight="1">
      <c r="A24" s="178"/>
      <c r="B24" s="132" t="s">
        <v>6</v>
      </c>
      <c r="C24" s="79" t="str">
        <f>[4]ит.пр!C8</f>
        <v>НАЧ Айдамир Инверович</v>
      </c>
      <c r="D24" s="79" t="str">
        <f>[4]ит.пр!D8</f>
        <v>14.11.00,кмс</v>
      </c>
      <c r="E24" s="79" t="str">
        <f>[4]ит.пр!E8</f>
        <v>ЮФО</v>
      </c>
      <c r="F24" s="79" t="str">
        <f>[4]ит.пр!F8</f>
        <v>р. Адыгея</v>
      </c>
      <c r="G24" s="140">
        <f>[4]ит.пр!G8</f>
        <v>0</v>
      </c>
      <c r="H24" s="82" t="str">
        <f>[4]ит.пр!H8</f>
        <v>Джаримок Н. Джаримок Р.</v>
      </c>
      <c r="I24" s="131"/>
      <c r="J24" s="135"/>
    </row>
    <row r="25" spans="1:16" ht="23.1" hidden="1" customHeight="1" thickBot="1">
      <c r="A25" s="179"/>
      <c r="B25" s="133" t="s">
        <v>6</v>
      </c>
      <c r="C25" s="83" t="str">
        <f>[4]ит.пр!C9</f>
        <v>ГАМБАРЯН Арман Араикович</v>
      </c>
      <c r="D25" s="83" t="str">
        <f>[4]ит.пр!D9</f>
        <v>24.03.00,кмс</v>
      </c>
      <c r="E25" s="83" t="str">
        <f>[4]ит.пр!E9</f>
        <v>ЮФО</v>
      </c>
      <c r="F25" s="83" t="str">
        <f>[4]ит.пр!F9</f>
        <v>Краснодарский, Анапа</v>
      </c>
      <c r="G25" s="141">
        <f>[4]ит.пр!G9</f>
        <v>0</v>
      </c>
      <c r="H25" s="84" t="str">
        <f>[4]ит.пр!H9</f>
        <v>Шахмурадян Г.В.</v>
      </c>
      <c r="I25" s="131"/>
    </row>
    <row r="26" spans="1:16" ht="23.1" hidden="1" customHeight="1">
      <c r="A26" s="99"/>
      <c r="B26" s="134" t="s">
        <v>12</v>
      </c>
      <c r="C26" s="97" t="str">
        <f>[4]ит.пр!C10</f>
        <v>ЯМАТАЕВ Кирилл Константинович</v>
      </c>
      <c r="D26" s="97" t="str">
        <f>[4]ит.пр!D10</f>
        <v>16.03.00, кмс</v>
      </c>
      <c r="E26" s="97" t="str">
        <f>[4]ит.пр!E10</f>
        <v>ПФО</v>
      </c>
      <c r="F26" s="97" t="str">
        <f>[4]ит.пр!F10</f>
        <v>Нижегородская, Кстово</v>
      </c>
      <c r="G26" s="142">
        <f>[4]ит.пр!G10</f>
        <v>0</v>
      </c>
      <c r="H26" s="98" t="str">
        <f>[4]ит.пр!H10</f>
        <v>Душкин А.Н.</v>
      </c>
      <c r="I26" s="131"/>
      <c r="L26" s="17"/>
      <c r="M26" s="18"/>
      <c r="N26" s="17"/>
      <c r="O26" s="19"/>
      <c r="P26" s="77"/>
    </row>
    <row r="27" spans="1:16" ht="23.1" hidden="1" customHeight="1" thickBot="1">
      <c r="A27" s="100"/>
      <c r="B27" s="133" t="s">
        <v>12</v>
      </c>
      <c r="C27" s="83" t="str">
        <f>[4]ит.пр!C11</f>
        <v>КУДРЯШОВ Никита Романович</v>
      </c>
      <c r="D27" s="83" t="str">
        <f>[4]ит.пр!D11</f>
        <v>08.07.00, кмс</v>
      </c>
      <c r="E27" s="83" t="str">
        <f>[4]ит.пр!E11</f>
        <v>ПФО</v>
      </c>
      <c r="F27" s="83" t="str">
        <f>[4]ит.пр!F11</f>
        <v>Нижегородская,              Нижний Новгород</v>
      </c>
      <c r="G27" s="141">
        <f>[4]ит.пр!G11</f>
        <v>0</v>
      </c>
      <c r="H27" s="84" t="str">
        <f>[4]ит.пр!H11</f>
        <v>Симанов Д.В.          Симанов М.В.</v>
      </c>
      <c r="I27" s="11"/>
    </row>
    <row r="28" spans="1:16" ht="20.100000000000001" customHeight="1" thickBot="1">
      <c r="A28" s="30"/>
      <c r="B28" s="12"/>
      <c r="C28" s="77"/>
      <c r="D28" s="16"/>
      <c r="E28" s="16"/>
      <c r="F28" s="17"/>
      <c r="G28" s="9"/>
      <c r="H28" s="20"/>
      <c r="I28" s="131"/>
      <c r="J28" s="135"/>
    </row>
    <row r="29" spans="1:16" ht="23.1" customHeight="1">
      <c r="A29" s="177" t="s">
        <v>132</v>
      </c>
      <c r="B29" s="75" t="s">
        <v>4</v>
      </c>
      <c r="C29" s="80" t="str">
        <f>[5]ит.пр!C6</f>
        <v>ПЕРЕЖОГИН Даниил Сергеевич</v>
      </c>
      <c r="D29" s="80" t="str">
        <f>[5]ит.пр!D6</f>
        <v>21.12.00, кмс</v>
      </c>
      <c r="E29" s="80" t="str">
        <f>[5]ит.пр!E6</f>
        <v>ДВФО</v>
      </c>
      <c r="F29" s="80" t="str">
        <f>[5]ит.пр!F6</f>
        <v>Приморский край, Владивосток</v>
      </c>
      <c r="G29" s="80">
        <f>[5]ит.пр!G6</f>
        <v>0</v>
      </c>
      <c r="H29" s="81" t="str">
        <f>[5]ит.пр!H6</f>
        <v>Стороженко В.П.           Кузнецов М.С.</v>
      </c>
      <c r="I29" s="131"/>
      <c r="J29" s="135"/>
    </row>
    <row r="30" spans="1:16" ht="23.1" customHeight="1">
      <c r="A30" s="178"/>
      <c r="B30" s="132" t="s">
        <v>5</v>
      </c>
      <c r="C30" s="79" t="str">
        <f>[5]ит.пр!C7</f>
        <v>ЛАЗУКИН Алексей Валерьевич</v>
      </c>
      <c r="D30" s="79" t="str">
        <f>[5]ит.пр!D7</f>
        <v>31.10.02, кмс</v>
      </c>
      <c r="E30" s="79" t="str">
        <f>[5]ит.пр!E7</f>
        <v>ЮФО</v>
      </c>
      <c r="F30" s="79" t="str">
        <f>[5]ит.пр!F7</f>
        <v>Краснодарский, Армавир</v>
      </c>
      <c r="G30" s="79">
        <f>[5]ит.пр!G7</f>
        <v>0</v>
      </c>
      <c r="H30" s="82" t="str">
        <f>[5]ит.пр!H7</f>
        <v>Бородин В.Г. Мгдсян Е.З.</v>
      </c>
      <c r="I30" s="131"/>
      <c r="J30" s="135"/>
    </row>
    <row r="31" spans="1:16" ht="23.1" hidden="1" customHeight="1">
      <c r="A31" s="178"/>
      <c r="B31" s="132" t="s">
        <v>6</v>
      </c>
      <c r="C31" s="79" t="str">
        <f>[5]ит.пр!C8</f>
        <v>СИЛАНТЬЕВ Павел Георгиевич</v>
      </c>
      <c r="D31" s="79" t="str">
        <f>[5]ит.пр!D8</f>
        <v>16.06.00, кмс</v>
      </c>
      <c r="E31" s="79" t="str">
        <f>[5]ит.пр!E8</f>
        <v>ПФО</v>
      </c>
      <c r="F31" s="79" t="str">
        <f>[5]ит.пр!F8</f>
        <v>Пермский, Краснокамск, МО</v>
      </c>
      <c r="G31" s="79">
        <f>[5]ит.пр!G8</f>
        <v>0</v>
      </c>
      <c r="H31" s="82" t="str">
        <f>[5]ит.пр!H8</f>
        <v>Рочев О.А.</v>
      </c>
      <c r="I31" s="131"/>
      <c r="J31" s="135"/>
    </row>
    <row r="32" spans="1:16" ht="23.1" hidden="1" customHeight="1" thickBot="1">
      <c r="A32" s="179"/>
      <c r="B32" s="133" t="s">
        <v>6</v>
      </c>
      <c r="C32" s="83" t="str">
        <f>[5]ит.пр!C9</f>
        <v>ТЛЕЦЕРИ Дамир Адамович</v>
      </c>
      <c r="D32" s="83" t="str">
        <f>[5]ит.пр!D9</f>
        <v>01.12.01, кмс</v>
      </c>
      <c r="E32" s="83" t="str">
        <f>[5]ит.пр!E9</f>
        <v>ЮФО</v>
      </c>
      <c r="F32" s="83" t="str">
        <f>[5]ит.пр!F9</f>
        <v>р. Адыгея</v>
      </c>
      <c r="G32" s="83">
        <f>[5]ит.пр!G9</f>
        <v>0</v>
      </c>
      <c r="H32" s="84" t="str">
        <f>[5]ит.пр!H9</f>
        <v>Хакуринов Д. Четыз А.</v>
      </c>
      <c r="I32" s="131"/>
    </row>
    <row r="33" spans="1:10" ht="23.1" hidden="1" customHeight="1">
      <c r="A33" s="144"/>
      <c r="B33" s="134" t="s">
        <v>12</v>
      </c>
      <c r="C33" s="97" t="str">
        <f>[5]ит.пр!C10</f>
        <v>КОРОЧАНСКИЙ Данила Дмитриевич</v>
      </c>
      <c r="D33" s="97" t="str">
        <f>[5]ит.пр!D10</f>
        <v>23.07.00, кмс</v>
      </c>
      <c r="E33" s="97" t="str">
        <f>[5]ит.пр!E10</f>
        <v>М</v>
      </c>
      <c r="F33" s="97" t="str">
        <f>[5]ит.пр!F10</f>
        <v>Москва, ГБОУ ЦСиО "Самбо-70" Москомспорта</v>
      </c>
      <c r="G33" s="97">
        <f>[5]ит.пр!G10</f>
        <v>0</v>
      </c>
      <c r="H33" s="98" t="str">
        <f>[5]ит.пр!H10</f>
        <v>Савкин А.В.        Соломатин А.В.</v>
      </c>
      <c r="I33" s="131"/>
    </row>
    <row r="34" spans="1:10" ht="23.1" hidden="1" customHeight="1" thickBot="1">
      <c r="A34" s="143"/>
      <c r="B34" s="133" t="s">
        <v>12</v>
      </c>
      <c r="C34" s="83" t="str">
        <f>[5]ит.пр!C11</f>
        <v>КУРНИКОВ Арсений Сергеевич</v>
      </c>
      <c r="D34" s="83" t="str">
        <f>[5]ит.пр!D11</f>
        <v>11.06.00, кмс</v>
      </c>
      <c r="E34" s="83" t="str">
        <f>[5]ит.пр!E11</f>
        <v>ПФО</v>
      </c>
      <c r="F34" s="83" t="str">
        <f>[5]ит.пр!F11</f>
        <v>Саратовская, Энгельс, МО</v>
      </c>
      <c r="G34" s="83">
        <f>[5]ит.пр!G11</f>
        <v>0</v>
      </c>
      <c r="H34" s="84" t="str">
        <f>[5]ит.пр!H11</f>
        <v>Гусев М.С.</v>
      </c>
      <c r="I34" s="131"/>
    </row>
    <row r="35" spans="1:10" ht="20.100000000000001" customHeight="1" thickBot="1">
      <c r="A35" s="30"/>
      <c r="B35" s="12"/>
      <c r="C35" s="77"/>
      <c r="D35" s="16"/>
      <c r="E35" s="16"/>
      <c r="F35" s="17"/>
      <c r="G35" s="17"/>
      <c r="H35" s="20"/>
      <c r="I35" s="131"/>
      <c r="J35" s="135"/>
    </row>
    <row r="36" spans="1:10" ht="23.1" customHeight="1">
      <c r="A36" s="177" t="s">
        <v>133</v>
      </c>
      <c r="B36" s="75" t="s">
        <v>4</v>
      </c>
      <c r="C36" s="80" t="str">
        <f>[6]ит.пр!C6</f>
        <v>АГАФОНОВ Иван Владимирович</v>
      </c>
      <c r="D36" s="80" t="str">
        <f>[6]ит.пр!D6</f>
        <v>16.07.00, кмс</v>
      </c>
      <c r="E36" s="80" t="str">
        <f>[6]ит.пр!E6</f>
        <v>ЦФО</v>
      </c>
      <c r="F36" s="80" t="str">
        <f>[6]ит.пр!F6</f>
        <v xml:space="preserve">Липецкая </v>
      </c>
      <c r="G36" s="80">
        <f>[6]ит.пр!G6</f>
        <v>0</v>
      </c>
      <c r="H36" s="81" t="str">
        <f>[6]ит.пр!H6</f>
        <v>Агафонов В.Н.</v>
      </c>
      <c r="I36" s="131"/>
      <c r="J36" s="135"/>
    </row>
    <row r="37" spans="1:10" ht="23.1" customHeight="1">
      <c r="A37" s="178"/>
      <c r="B37" s="132" t="s">
        <v>5</v>
      </c>
      <c r="C37" s="79" t="str">
        <f>[6]ит.пр!C7</f>
        <v>ДАНИЛКИН Никита Олегович</v>
      </c>
      <c r="D37" s="79" t="str">
        <f>[6]ит.пр!D7</f>
        <v>08.01.00,кмс</v>
      </c>
      <c r="E37" s="79" t="str">
        <f>[6]ит.пр!E7</f>
        <v>ЦФО</v>
      </c>
      <c r="F37" s="79" t="str">
        <f>[6]ит.пр!F7</f>
        <v>Московская, СШОР Дмитров</v>
      </c>
      <c r="G37" s="79">
        <f>[6]ит.пр!G7</f>
        <v>0</v>
      </c>
      <c r="H37" s="82" t="str">
        <f>[6]ит.пр!H7</f>
        <v>Бондарь А.Ю.</v>
      </c>
      <c r="I37" s="131"/>
      <c r="J37" s="135"/>
    </row>
    <row r="38" spans="1:10" ht="23.1" hidden="1" customHeight="1">
      <c r="A38" s="178"/>
      <c r="B38" s="132" t="s">
        <v>6</v>
      </c>
      <c r="C38" s="79" t="str">
        <f>[6]ит.пр!C8</f>
        <v>КАРДАШИН Василий Андреевич</v>
      </c>
      <c r="D38" s="79" t="str">
        <f>[6]ит.пр!D8</f>
        <v>19.07.00,кмс</v>
      </c>
      <c r="E38" s="79" t="str">
        <f>[6]ит.пр!E8</f>
        <v>УФО</v>
      </c>
      <c r="F38" s="79" t="str">
        <f>[6]ит.пр!F8</f>
        <v>Свердловская, В-Пышма</v>
      </c>
      <c r="G38" s="79">
        <f>[6]ит.пр!G8</f>
        <v>0</v>
      </c>
      <c r="H38" s="82" t="str">
        <f>[6]ит.пр!H8</f>
        <v>Суханов М.И.      Минниахметов А.С.</v>
      </c>
      <c r="I38" s="131"/>
      <c r="J38" s="135"/>
    </row>
    <row r="39" spans="1:10" ht="23.1" hidden="1" customHeight="1" thickBot="1">
      <c r="A39" s="179"/>
      <c r="B39" s="133" t="s">
        <v>6</v>
      </c>
      <c r="C39" s="83" t="str">
        <f>[6]ит.пр!C9</f>
        <v>МГДСЯН Арарат Залибегович</v>
      </c>
      <c r="D39" s="83" t="str">
        <f>[6]ит.пр!D9</f>
        <v>15.10.00,кмс</v>
      </c>
      <c r="E39" s="83" t="str">
        <f>[6]ит.пр!E9</f>
        <v>ЮФО</v>
      </c>
      <c r="F39" s="83" t="str">
        <f>[6]ит.пр!F9</f>
        <v>Краснодарский, Армавир</v>
      </c>
      <c r="G39" s="83">
        <f>[6]ит.пр!G9</f>
        <v>0</v>
      </c>
      <c r="H39" s="84" t="str">
        <f>[6]ит.пр!H9</f>
        <v>Бородин В.Г. Мгдсян Е.З.</v>
      </c>
      <c r="I39" s="130" t="s">
        <v>14</v>
      </c>
    </row>
    <row r="40" spans="1:10" ht="23.1" hidden="1" customHeight="1">
      <c r="A40" s="99"/>
      <c r="B40" s="134" t="s">
        <v>12</v>
      </c>
      <c r="C40" s="97" t="str">
        <f>[6]ит.пр!C10</f>
        <v>ШАЛЫГИН Егор Игоревич</v>
      </c>
      <c r="D40" s="97" t="str">
        <f>[6]ит.пр!D10</f>
        <v>02.09.01,кмс</v>
      </c>
      <c r="E40" s="97" t="str">
        <f>[6]ит.пр!E10</f>
        <v>М</v>
      </c>
      <c r="F40" s="97" t="str">
        <f>[6]ит.пр!F10</f>
        <v>Москва, ГБОУ ЦСиО "Самбо-70" Москомспорта</v>
      </c>
      <c r="G40" s="97">
        <f>[6]ит.пр!G10</f>
        <v>0</v>
      </c>
      <c r="H40" s="98" t="str">
        <f>[6]ит.пр!H10</f>
        <v>Богомолов В.А.   Мартынов И.В.</v>
      </c>
      <c r="I40" s="131"/>
    </row>
    <row r="41" spans="1:10" ht="23.1" hidden="1" customHeight="1" thickBot="1">
      <c r="A41" s="100"/>
      <c r="B41" s="133" t="s">
        <v>12</v>
      </c>
      <c r="C41" s="83" t="str">
        <f>[6]ит.пр!C11</f>
        <v>СИРЕНКО Дмитрий Владимирович</v>
      </c>
      <c r="D41" s="83" t="str">
        <f>[6]ит.пр!D11</f>
        <v>29.03.01,кмс</v>
      </c>
      <c r="E41" s="83" t="str">
        <f>[6]ит.пр!E11</f>
        <v>ПФО</v>
      </c>
      <c r="F41" s="83" t="str">
        <f>[6]ит.пр!F11</f>
        <v>Саратовская, Энгельс, МО</v>
      </c>
      <c r="G41" s="83">
        <f>[6]ит.пр!G11</f>
        <v>0</v>
      </c>
      <c r="H41" s="84" t="str">
        <f>[6]ит.пр!H11</f>
        <v>Бахчев В.К.</v>
      </c>
      <c r="I41" s="131"/>
    </row>
    <row r="42" spans="1:10" ht="20.100000000000001" customHeight="1" thickBot="1">
      <c r="B42" s="86"/>
      <c r="C42" s="87"/>
      <c r="D42" s="87"/>
      <c r="E42" s="88"/>
      <c r="F42" s="87"/>
      <c r="G42" s="87"/>
      <c r="H42" s="89"/>
      <c r="I42" s="131"/>
      <c r="J42" s="135"/>
    </row>
    <row r="43" spans="1:10" ht="23.1" customHeight="1">
      <c r="A43" s="177" t="s">
        <v>134</v>
      </c>
      <c r="B43" s="75" t="s">
        <v>4</v>
      </c>
      <c r="C43" s="80" t="str">
        <f>[7]ит.пр!C6</f>
        <v>ТИХОНОВ Денис Сергеевич</v>
      </c>
      <c r="D43" s="80" t="str">
        <f>[7]ит.пр!D6</f>
        <v>07.05.00, кмс</v>
      </c>
      <c r="E43" s="80" t="str">
        <f>[7]ит.пр!E6</f>
        <v>ЦФО</v>
      </c>
      <c r="F43" s="80" t="str">
        <f>[7]ит.пр!F6</f>
        <v>Ярославская, Ярославль</v>
      </c>
      <c r="G43" s="80">
        <f>[7]ит.пр!G6</f>
        <v>0</v>
      </c>
      <c r="H43" s="81" t="str">
        <f>[7]ит.пр!H6</f>
        <v>Лавриков А.В.         Воронин С.М.</v>
      </c>
      <c r="I43" s="131"/>
      <c r="J43" s="135"/>
    </row>
    <row r="44" spans="1:10" ht="23.1" customHeight="1">
      <c r="A44" s="178"/>
      <c r="B44" s="132" t="s">
        <v>5</v>
      </c>
      <c r="C44" s="79" t="str">
        <f>[7]ит.пр!C7</f>
        <v>РОМАНОВ Максим Максимович</v>
      </c>
      <c r="D44" s="79" t="str">
        <f>[7]ит.пр!D7</f>
        <v>10.07.00, кмс</v>
      </c>
      <c r="E44" s="79" t="str">
        <f>[7]ит.пр!E7</f>
        <v>М</v>
      </c>
      <c r="F44" s="79" t="str">
        <f>[7]ит.пр!F7</f>
        <v>Москва, ГБОУ ЦСиО "Самбо-70" Москомспорта</v>
      </c>
      <c r="G44" s="79">
        <f>[7]ит.пр!G7</f>
        <v>0</v>
      </c>
      <c r="H44" s="82" t="str">
        <f>[7]ит.пр!H7</f>
        <v>Богомолов В.А.   Мартынов И.В.</v>
      </c>
      <c r="I44" s="131"/>
      <c r="J44" s="135"/>
    </row>
    <row r="45" spans="1:10" ht="23.1" hidden="1" customHeight="1">
      <c r="A45" s="178"/>
      <c r="B45" s="132" t="s">
        <v>6</v>
      </c>
      <c r="C45" s="79" t="str">
        <f>[7]ит.пр!C8</f>
        <v>АХМЕДОВ Турал Заур оглы</v>
      </c>
      <c r="D45" s="79" t="str">
        <f>[7]ит.пр!D8</f>
        <v>15.05.00, 1р</v>
      </c>
      <c r="E45" s="79" t="str">
        <f>[7]ит.пр!E8</f>
        <v>ПФО</v>
      </c>
      <c r="F45" s="79" t="str">
        <f>[7]ит.пр!F8</f>
        <v>Нижегородская, Кстово</v>
      </c>
      <c r="G45" s="79">
        <f>[7]ит.пр!G8</f>
        <v>0</v>
      </c>
      <c r="H45" s="82" t="str">
        <f>[7]ит.пр!H8</f>
        <v>Азизов З.А.</v>
      </c>
      <c r="I45" s="131"/>
      <c r="J45" s="135"/>
    </row>
    <row r="46" spans="1:10" ht="23.1" hidden="1" customHeight="1" thickBot="1">
      <c r="A46" s="179"/>
      <c r="B46" s="133" t="s">
        <v>6</v>
      </c>
      <c r="C46" s="83" t="str">
        <f>[7]ит.пр!C9</f>
        <v>КАПУСТИН Илья Дмитриевич</v>
      </c>
      <c r="D46" s="83" t="str">
        <f>[7]ит.пр!D9</f>
        <v>02.08.00, кмс</v>
      </c>
      <c r="E46" s="83" t="str">
        <f>[7]ит.пр!E9</f>
        <v>ПФО</v>
      </c>
      <c r="F46" s="83" t="str">
        <f>[7]ит.пр!F9</f>
        <v>Чувашская р. ,Чебоксары</v>
      </c>
      <c r="G46" s="83">
        <f>[7]ит.пр!G9</f>
        <v>0</v>
      </c>
      <c r="H46" s="84" t="str">
        <f>[7]ит.пр!H9</f>
        <v>Пегасов С.В. Рыбаков А.Б.</v>
      </c>
      <c r="I46" s="131"/>
    </row>
    <row r="47" spans="1:10" ht="23.1" hidden="1" customHeight="1">
      <c r="A47" s="99"/>
      <c r="B47" s="134" t="s">
        <v>12</v>
      </c>
      <c r="C47" s="97" t="str">
        <f>[7]ит.пр!C10</f>
        <v>ПОРФИРОВ Георгий Павлович</v>
      </c>
      <c r="D47" s="97" t="str">
        <f>[7]ит.пр!D10</f>
        <v>23.07.01, кмс</v>
      </c>
      <c r="E47" s="97" t="str">
        <f>[7]ит.пр!E10</f>
        <v>ЮФО</v>
      </c>
      <c r="F47" s="97" t="str">
        <f>[7]ит.пр!F10</f>
        <v>р. Адыгея</v>
      </c>
      <c r="G47" s="97">
        <f>[7]ит.пр!G10</f>
        <v>0</v>
      </c>
      <c r="H47" s="98" t="str">
        <f>[7]ит.пр!H10</f>
        <v>Хакуринов Д.</v>
      </c>
      <c r="I47" s="131"/>
    </row>
    <row r="48" spans="1:10" ht="23.1" hidden="1" customHeight="1" thickBot="1">
      <c r="A48" s="100"/>
      <c r="B48" s="133" t="s">
        <v>12</v>
      </c>
      <c r="C48" s="83" t="str">
        <f>[7]ит.пр!C11</f>
        <v>ЩЕРБАКОВ Денис Алексеевич</v>
      </c>
      <c r="D48" s="83" t="str">
        <f>[7]ит.пр!D11</f>
        <v>21.07.00, кмс</v>
      </c>
      <c r="E48" s="83" t="str">
        <f>[7]ит.пр!E11</f>
        <v>ЦФО</v>
      </c>
      <c r="F48" s="83" t="str">
        <f>[7]ит.пр!F11</f>
        <v>Владимирская, Владимир</v>
      </c>
      <c r="G48" s="83">
        <f>[7]ит.пр!G11</f>
        <v>0</v>
      </c>
      <c r="H48" s="84" t="str">
        <f>[7]ит.пр!H11</f>
        <v>Рогачёв В.М.</v>
      </c>
      <c r="I48" s="11"/>
    </row>
    <row r="49" spans="1:10" ht="20.100000000000001" customHeight="1" thickBot="1">
      <c r="B49" s="13"/>
      <c r="C49" s="9"/>
      <c r="D49" s="9"/>
      <c r="E49" s="25"/>
      <c r="F49" s="9"/>
      <c r="G49" s="9"/>
      <c r="H49" s="22"/>
      <c r="I49" s="131"/>
      <c r="J49" s="135"/>
    </row>
    <row r="50" spans="1:10" ht="23.1" customHeight="1">
      <c r="A50" s="177" t="s">
        <v>135</v>
      </c>
      <c r="B50" s="75" t="s">
        <v>4</v>
      </c>
      <c r="C50" s="80" t="str">
        <f>[8]ит.пр!C6</f>
        <v>УЦИЕВ Адам Бесланович</v>
      </c>
      <c r="D50" s="80" t="str">
        <f>[8]ит.пр!D6</f>
        <v>24.04.01, кмс</v>
      </c>
      <c r="E50" s="80" t="str">
        <f>[8]ит.пр!E6</f>
        <v>М</v>
      </c>
      <c r="F50" s="80" t="str">
        <f>[8]ит.пр!F6</f>
        <v>Москва, ГБОУ ЦСиО "Самбо-70" Москомспорта</v>
      </c>
      <c r="G50" s="80">
        <f>[8]ит.пр!G6</f>
        <v>0</v>
      </c>
      <c r="H50" s="81" t="str">
        <f>[8]ит.пр!H6</f>
        <v>Кабанов Д.Б.       Богатырев Д.В.</v>
      </c>
      <c r="I50" s="131"/>
      <c r="J50" s="135"/>
    </row>
    <row r="51" spans="1:10" ht="23.1" customHeight="1">
      <c r="A51" s="178"/>
      <c r="B51" s="132" t="s">
        <v>5</v>
      </c>
      <c r="C51" s="79" t="str">
        <f>[8]ит.пр!C7</f>
        <v>ХАРИН Савелий Николаевич</v>
      </c>
      <c r="D51" s="79" t="str">
        <f>[8]ит.пр!D7</f>
        <v>17.06.00, кмс</v>
      </c>
      <c r="E51" s="79" t="str">
        <f>[8]ит.пр!E7</f>
        <v>ДВФО</v>
      </c>
      <c r="F51" s="79" t="str">
        <f>[8]ит.пр!F7</f>
        <v>Приморский край, Владивосток</v>
      </c>
      <c r="G51" s="79">
        <f>[8]ит.пр!G7</f>
        <v>0</v>
      </c>
      <c r="H51" s="82" t="str">
        <f>[8]ит.пр!H7</f>
        <v>Стороженко В.П.           Кузнецов М.С.</v>
      </c>
      <c r="I51" s="131"/>
      <c r="J51" s="135"/>
    </row>
    <row r="52" spans="1:10" ht="23.1" hidden="1" customHeight="1">
      <c r="A52" s="178"/>
      <c r="B52" s="132" t="s">
        <v>6</v>
      </c>
      <c r="C52" s="79" t="str">
        <f>[8]ит.пр!C8</f>
        <v>ЖДАНОВ Даниил Артемович</v>
      </c>
      <c r="D52" s="79" t="str">
        <f>[8]ит.пр!D8</f>
        <v>10.05.01, кмс</v>
      </c>
      <c r="E52" s="79" t="str">
        <f>[8]ит.пр!E8</f>
        <v>ПФО</v>
      </c>
      <c r="F52" s="79" t="str">
        <f>[8]ит.пр!F8</f>
        <v>Самарская, Самара</v>
      </c>
      <c r="G52" s="79">
        <f>[8]ит.пр!G8</f>
        <v>0</v>
      </c>
      <c r="H52" s="82" t="str">
        <f>[8]ит.пр!H8</f>
        <v>Становкин М.Н.         Родомакин Ю.С.</v>
      </c>
      <c r="I52" s="131"/>
      <c r="J52" s="135"/>
    </row>
    <row r="53" spans="1:10" ht="23.1" hidden="1" customHeight="1" thickBot="1">
      <c r="A53" s="179"/>
      <c r="B53" s="133" t="s">
        <v>6</v>
      </c>
      <c r="C53" s="83" t="str">
        <f>[8]ит.пр!C9</f>
        <v>ЛЕОНОВ Эдуард Владимирович</v>
      </c>
      <c r="D53" s="83" t="str">
        <f>[8]ит.пр!D9</f>
        <v>19.07.00, кмс</v>
      </c>
      <c r="E53" s="83" t="str">
        <f>[8]ит.пр!E9</f>
        <v>ПФО</v>
      </c>
      <c r="F53" s="83" t="str">
        <f>[8]ит.пр!F9</f>
        <v>Саратовская, Энгельс, МО</v>
      </c>
      <c r="G53" s="83">
        <f>[8]ит.пр!G9</f>
        <v>0</v>
      </c>
      <c r="H53" s="84" t="str">
        <f>[8]ит.пр!H9</f>
        <v>Никитин А.П. Бахчев В.К.</v>
      </c>
      <c r="I53" s="131"/>
    </row>
    <row r="54" spans="1:10" ht="23.1" hidden="1" customHeight="1">
      <c r="A54" s="144"/>
      <c r="B54" s="134" t="s">
        <v>12</v>
      </c>
      <c r="C54" s="97" t="str">
        <f>[8]ит.пр!C10</f>
        <v>КАРАПЕТЯН Давид Артемович</v>
      </c>
      <c r="D54" s="97" t="str">
        <f>[8]ит.пр!D10</f>
        <v>01.02.00, 1р</v>
      </c>
      <c r="E54" s="97" t="str">
        <f>[8]ит.пр!E10</f>
        <v>М</v>
      </c>
      <c r="F54" s="97" t="str">
        <f>[8]ит.пр!F10</f>
        <v>Москва, ГБОУ ЦСиО "Самбо-70" Москомспорта</v>
      </c>
      <c r="G54" s="97">
        <f>[8]ит.пр!G10</f>
        <v>0</v>
      </c>
      <c r="H54" s="98" t="str">
        <f>[8]ит.пр!H10</f>
        <v>Мамедов А.Р.         Кабанов Д.Б.</v>
      </c>
      <c r="I54" s="131"/>
    </row>
    <row r="55" spans="1:10" ht="23.1" hidden="1" customHeight="1" thickBot="1">
      <c r="A55" s="143"/>
      <c r="B55" s="133" t="s">
        <v>12</v>
      </c>
      <c r="C55" s="83" t="str">
        <f>[8]ит.пр!C11</f>
        <v>КАШИРИН Александр Вячеславович</v>
      </c>
      <c r="D55" s="83" t="str">
        <f>[8]ит.пр!D11</f>
        <v>29.09.00, 1р</v>
      </c>
      <c r="E55" s="83" t="str">
        <f>[8]ит.пр!E11</f>
        <v>ПФО</v>
      </c>
      <c r="F55" s="83" t="str">
        <f>[8]ит.пр!F11</f>
        <v>Пензенская, МО</v>
      </c>
      <c r="G55" s="83">
        <f>[8]ит.пр!G11</f>
        <v>0</v>
      </c>
      <c r="H55" s="84" t="str">
        <f>[8]ит.пр!H11</f>
        <v>Зубарев Е.А.</v>
      </c>
      <c r="I55" s="11"/>
    </row>
    <row r="56" spans="1:10" ht="20.100000000000001" customHeight="1" thickBot="1">
      <c r="B56" s="86"/>
      <c r="C56" s="87"/>
      <c r="D56" s="87"/>
      <c r="E56" s="88"/>
      <c r="F56" s="87"/>
      <c r="G56" s="87"/>
      <c r="H56" s="89"/>
      <c r="I56" s="131"/>
      <c r="J56" s="135"/>
    </row>
    <row r="57" spans="1:10" ht="23.1" customHeight="1">
      <c r="A57" s="177" t="s">
        <v>136</v>
      </c>
      <c r="B57" s="75" t="s">
        <v>4</v>
      </c>
      <c r="C57" s="80" t="str">
        <f>[9]Ит.пр!C6</f>
        <v>ВЕСЕЛОВ Андрей Андреевич</v>
      </c>
      <c r="D57" s="80" t="str">
        <f>[9]Ит.пр!D6</f>
        <v>19.04.01, кмс</v>
      </c>
      <c r="E57" s="80" t="str">
        <f>[9]Ит.пр!E6</f>
        <v>ПФО</v>
      </c>
      <c r="F57" s="80" t="str">
        <f>[9]Ит.пр!F6</f>
        <v>Нижегородская, Кстово</v>
      </c>
      <c r="G57" s="80">
        <f>[9]Ит.пр!G6</f>
        <v>0</v>
      </c>
      <c r="H57" s="81" t="str">
        <f>[9]Ит.пр!H6</f>
        <v>Душкин А.Н.</v>
      </c>
      <c r="I57" s="131"/>
      <c r="J57" s="135"/>
    </row>
    <row r="58" spans="1:10" ht="23.1" customHeight="1">
      <c r="A58" s="178"/>
      <c r="B58" s="132" t="s">
        <v>5</v>
      </c>
      <c r="C58" s="79" t="str">
        <f>[9]Ит.пр!C7</f>
        <v>ФАРГАТОВ Курбан Расимович</v>
      </c>
      <c r="D58" s="79" t="str">
        <f>[9]Ит.пр!D7</f>
        <v>17.01.00, кмс</v>
      </c>
      <c r="E58" s="79" t="str">
        <f>[9]Ит.пр!E7</f>
        <v>ЮФО</v>
      </c>
      <c r="F58" s="79" t="str">
        <f>[9]Ит.пр!F7</f>
        <v>Астраханская</v>
      </c>
      <c r="G58" s="79">
        <f>[9]Ит.пр!G7</f>
        <v>0</v>
      </c>
      <c r="H58" s="82" t="str">
        <f>[9]Ит.пр!H7</f>
        <v>Дуйсенов Р.Г.</v>
      </c>
      <c r="I58" s="131"/>
      <c r="J58" s="135"/>
    </row>
    <row r="59" spans="1:10" ht="23.1" hidden="1" customHeight="1">
      <c r="A59" s="178"/>
      <c r="B59" s="132" t="s">
        <v>6</v>
      </c>
      <c r="C59" s="79" t="str">
        <f>[9]Ит.пр!C8</f>
        <v>МГОЯН Сябанд Юрикович</v>
      </c>
      <c r="D59" s="79" t="str">
        <f>[9]Ит.пр!D8</f>
        <v>29.04.00, кмс</v>
      </c>
      <c r="E59" s="79" t="str">
        <f>[9]Ит.пр!E8</f>
        <v>М</v>
      </c>
      <c r="F59" s="79" t="str">
        <f>[9]Ит.пр!F8</f>
        <v>Москва, ГБОУ ЦСиО "Самбо-70" Москомспорта</v>
      </c>
      <c r="G59" s="79">
        <f>[9]Ит.пр!G8</f>
        <v>0</v>
      </c>
      <c r="H59" s="82" t="str">
        <f>[9]Ит.пр!H8</f>
        <v>Кабанов Д.Б. Богатырев Д.В.</v>
      </c>
      <c r="I59" s="131"/>
      <c r="J59" s="135"/>
    </row>
    <row r="60" spans="1:10" ht="23.1" hidden="1" customHeight="1" thickBot="1">
      <c r="A60" s="179"/>
      <c r="B60" s="133" t="s">
        <v>6</v>
      </c>
      <c r="C60" s="83" t="str">
        <f>[9]Ит.пр!C9</f>
        <v>УВАРОВ Виктор Владимирович</v>
      </c>
      <c r="D60" s="83" t="str">
        <f>[9]Ит.пр!D9</f>
        <v>10.02.01, кмс</v>
      </c>
      <c r="E60" s="83" t="str">
        <f>[9]Ит.пр!E9</f>
        <v>М</v>
      </c>
      <c r="F60" s="83" t="str">
        <f>[9]Ит.пр!F9</f>
        <v>Москва, ГБОУ ЦСиО "Самбо-70" Москомспорта</v>
      </c>
      <c r="G60" s="83">
        <f>[9]Ит.пр!G9</f>
        <v>0</v>
      </c>
      <c r="H60" s="84" t="str">
        <f>[9]Ит.пр!H9</f>
        <v>Сейтаблаев А.В.      Юхарев С.С.</v>
      </c>
      <c r="I60" s="131"/>
    </row>
    <row r="61" spans="1:10" ht="23.1" hidden="1" customHeight="1">
      <c r="A61" s="144"/>
      <c r="B61" s="134" t="s">
        <v>12</v>
      </c>
      <c r="C61" s="97" t="str">
        <f>[9]Ит.пр!C10</f>
        <v>САКЕРИН Никита Игоревич</v>
      </c>
      <c r="D61" s="97" t="str">
        <f>[9]Ит.пр!D10</f>
        <v>14.04.00, кмс</v>
      </c>
      <c r="E61" s="97" t="str">
        <f>[9]Ит.пр!E10</f>
        <v>СФО</v>
      </c>
      <c r="F61" s="97" t="str">
        <f>[9]Ит.пр!F10</f>
        <v>Томская, Томск</v>
      </c>
      <c r="G61" s="97">
        <f>[9]Ит.пр!G10</f>
        <v>0</v>
      </c>
      <c r="H61" s="98" t="str">
        <f>[9]Ит.пр!H10</f>
        <v>Вышегородцев Д.Е.   Фокин А.А.</v>
      </c>
      <c r="I61" s="131"/>
    </row>
    <row r="62" spans="1:10" ht="23.1" hidden="1" customHeight="1" thickBot="1">
      <c r="A62" s="143"/>
      <c r="B62" s="133" t="s">
        <v>12</v>
      </c>
      <c r="C62" s="83" t="str">
        <f>[9]Ит.пр!C11</f>
        <v>КУВАЕВ Данила Сергеевич</v>
      </c>
      <c r="D62" s="83" t="str">
        <f>[9]Ит.пр!D11</f>
        <v>11.02.00, кмс</v>
      </c>
      <c r="E62" s="83" t="str">
        <f>[9]Ит.пр!E11</f>
        <v>М</v>
      </c>
      <c r="F62" s="83" t="str">
        <f>[9]Ит.пр!F11</f>
        <v>Москва, ГБОУ ЦСиО "Самбо-70" Москомспорта</v>
      </c>
      <c r="G62" s="83">
        <f>[9]Ит.пр!G11</f>
        <v>0</v>
      </c>
      <c r="H62" s="84" t="str">
        <f>[9]Ит.пр!H11</f>
        <v>Богомолов В.А.   Мартынов И.В.</v>
      </c>
      <c r="I62" s="11"/>
    </row>
    <row r="63" spans="1:10" ht="20.100000000000001" customHeight="1" thickBot="1">
      <c r="B63" s="13"/>
      <c r="C63" s="9"/>
      <c r="D63" s="9"/>
      <c r="E63" s="25"/>
      <c r="F63" s="9"/>
      <c r="G63" s="9"/>
      <c r="H63" s="22"/>
      <c r="I63" s="131"/>
      <c r="J63" s="135"/>
    </row>
    <row r="64" spans="1:10" ht="23.1" customHeight="1">
      <c r="A64" s="177" t="s">
        <v>137</v>
      </c>
      <c r="B64" s="75" t="s">
        <v>4</v>
      </c>
      <c r="C64" s="80" t="str">
        <f>[10]ит.пр!C6</f>
        <v>ОСИПЮК Тарас Михайлович</v>
      </c>
      <c r="D64" s="80" t="str">
        <f>[10]ит.пр!D6</f>
        <v>08.01.00, кмс</v>
      </c>
      <c r="E64" s="80" t="str">
        <f>[10]ит.пр!E6</f>
        <v>М</v>
      </c>
      <c r="F64" s="80" t="str">
        <f>[10]ит.пр!F6</f>
        <v>Москва, ГБОУ ЦСиО "Самбо-70" Москомспорта</v>
      </c>
      <c r="G64" s="80">
        <f>[10]ит.пр!G6</f>
        <v>0</v>
      </c>
      <c r="H64" s="81" t="str">
        <f>[10]ит.пр!H6</f>
        <v>Павлов Д.А. Гусаров А.А.</v>
      </c>
      <c r="I64" s="131"/>
      <c r="J64" s="135"/>
    </row>
    <row r="65" spans="1:10" ht="23.1" customHeight="1">
      <c r="A65" s="178"/>
      <c r="B65" s="132" t="s">
        <v>5</v>
      </c>
      <c r="C65" s="79" t="str">
        <f>[10]ит.пр!C7</f>
        <v>ЕГОРОВ Даниил Андреевич</v>
      </c>
      <c r="D65" s="79" t="str">
        <f>[10]ит.пр!D7</f>
        <v>24.06.01, кмс</v>
      </c>
      <c r="E65" s="79" t="str">
        <f>[10]ит.пр!E7</f>
        <v>М</v>
      </c>
      <c r="F65" s="79" t="str">
        <f>[10]ит.пр!F7</f>
        <v>Москва, ГБОУ ЦСиО "Самбо-70" Москомспорта</v>
      </c>
      <c r="G65" s="79">
        <f>[10]ит.пр!G7</f>
        <v>0</v>
      </c>
      <c r="H65" s="82" t="str">
        <f>[10]ит.пр!H7</f>
        <v>Карвванов Р.С.        Гуренко А.А.</v>
      </c>
      <c r="I65" s="131"/>
      <c r="J65" s="135"/>
    </row>
    <row r="66" spans="1:10" ht="23.1" hidden="1" customHeight="1">
      <c r="A66" s="178"/>
      <c r="B66" s="132" t="s">
        <v>6</v>
      </c>
      <c r="C66" s="79" t="str">
        <f>[10]ит.пр!C8</f>
        <v>КАЛАШНИКОВ Илья Юрьевич</v>
      </c>
      <c r="D66" s="79" t="str">
        <f>[10]ит.пр!D8</f>
        <v>06.04.00, 1р</v>
      </c>
      <c r="E66" s="79" t="str">
        <f>[10]ит.пр!E8</f>
        <v>СФО</v>
      </c>
      <c r="F66" s="79" t="str">
        <f>[10]ит.пр!F8</f>
        <v>Кемеровская, Новокузнецк, МО</v>
      </c>
      <c r="G66" s="79">
        <f>[10]ит.пр!G8</f>
        <v>0</v>
      </c>
      <c r="H66" s="82" t="str">
        <f>[10]ит.пр!H8</f>
        <v>Абрамов В.М.</v>
      </c>
      <c r="I66" s="131"/>
      <c r="J66" s="135"/>
    </row>
    <row r="67" spans="1:10" ht="23.1" hidden="1" customHeight="1" thickBot="1">
      <c r="A67" s="179"/>
      <c r="B67" s="133" t="s">
        <v>6</v>
      </c>
      <c r="C67" s="83" t="str">
        <f>[10]ит.пр!C9</f>
        <v>ЕГОРОВ Денис Андреевич</v>
      </c>
      <c r="D67" s="83" t="str">
        <f>[10]ит.пр!D9</f>
        <v>24.06.01, кмс</v>
      </c>
      <c r="E67" s="83" t="str">
        <f>[10]ит.пр!E9</f>
        <v>М</v>
      </c>
      <c r="F67" s="83" t="str">
        <f>[10]ит.пр!F9</f>
        <v>Москва, ГБОУ ЦСиО "Самбо-70" Москомспорта</v>
      </c>
      <c r="G67" s="83">
        <f>[10]ит.пр!G9</f>
        <v>0</v>
      </c>
      <c r="H67" s="84" t="str">
        <f>[10]ит.пр!H9</f>
        <v>Чернушевич О.В.    Гуренков А.А.</v>
      </c>
      <c r="I67" s="131"/>
    </row>
    <row r="68" spans="1:10" ht="23.1" hidden="1" customHeight="1">
      <c r="A68" s="99"/>
      <c r="B68" s="134" t="s">
        <v>12</v>
      </c>
      <c r="C68" s="97" t="str">
        <f>[10]ит.пр!C10</f>
        <v>ПОДГОРНЫЙ Артем Андреевич</v>
      </c>
      <c r="D68" s="97" t="str">
        <f>[10]ит.пр!D10</f>
        <v>27.01.00, кмс</v>
      </c>
      <c r="E68" s="97" t="str">
        <f>[10]ит.пр!E10</f>
        <v>С-П</v>
      </c>
      <c r="F68" s="97" t="str">
        <f>[10]ит.пр!F10</f>
        <v>С-Петербург, КШВСМ-МО</v>
      </c>
      <c r="G68" s="97">
        <f>[10]ит.пр!G10</f>
        <v>0</v>
      </c>
      <c r="H68" s="98" t="str">
        <f>[10]ит.пр!H10</f>
        <v>Микайлов М.М.    Савельев А.В.</v>
      </c>
      <c r="I68" s="131"/>
    </row>
    <row r="69" spans="1:10" ht="23.1" hidden="1" customHeight="1" thickBot="1">
      <c r="A69" s="100"/>
      <c r="B69" s="133" t="s">
        <v>13</v>
      </c>
      <c r="C69" s="83" t="str">
        <f>[10]ит.пр!C11</f>
        <v>НАБИЕВ Манаф Абдулманафович</v>
      </c>
      <c r="D69" s="83" t="str">
        <f>[10]ит.пр!D11</f>
        <v>09.01.00, кмс</v>
      </c>
      <c r="E69" s="83" t="str">
        <f>[10]ит.пр!E11</f>
        <v>С-П</v>
      </c>
      <c r="F69" s="83" t="str">
        <f>[10]ит.пр!F11</f>
        <v>С-Петербург, КШВСМ-МО</v>
      </c>
      <c r="G69" s="83">
        <f>[10]ит.пр!G11</f>
        <v>0</v>
      </c>
      <c r="H69" s="84" t="str">
        <f>[10]ит.пр!H11</f>
        <v>Свирида Е.Ф.</v>
      </c>
      <c r="I69" s="11"/>
    </row>
    <row r="70" spans="1:10" ht="20.100000000000001" customHeight="1" thickBot="1">
      <c r="A70" s="1"/>
      <c r="B70" s="85"/>
      <c r="C70" s="10"/>
      <c r="D70" s="10"/>
      <c r="E70" s="26"/>
      <c r="F70" s="10"/>
      <c r="G70" s="10"/>
      <c r="H70" s="21"/>
      <c r="I70" s="131"/>
      <c r="J70" s="135"/>
    </row>
    <row r="71" spans="1:10" ht="23.1" customHeight="1">
      <c r="A71" s="177" t="s">
        <v>152</v>
      </c>
      <c r="B71" s="75" t="s">
        <v>4</v>
      </c>
      <c r="C71" s="92" t="str">
        <f>[11]ит.пр!C6</f>
        <v>ГУДИН Илья Александрович</v>
      </c>
      <c r="D71" s="92" t="str">
        <f>[11]ит.пр!D6</f>
        <v>04.07.00, кмс</v>
      </c>
      <c r="E71" s="92" t="str">
        <f>[11]ит.пр!E6</f>
        <v>М</v>
      </c>
      <c r="F71" s="92" t="str">
        <f>[11]ит.пр!F6</f>
        <v>Москва, ГБОУ ЦСиО "Самбо-70" Москомспорта</v>
      </c>
      <c r="G71" s="147">
        <f>[11]ит.пр!G6</f>
        <v>0</v>
      </c>
      <c r="H71" s="93" t="str">
        <f>[11]ит.пр!H6</f>
        <v>Сейтаблиев А.В.      Юхарев С.С.</v>
      </c>
      <c r="I71" s="131"/>
      <c r="J71" s="135"/>
    </row>
    <row r="72" spans="1:10" ht="23.1" customHeight="1">
      <c r="A72" s="178"/>
      <c r="B72" s="132" t="s">
        <v>5</v>
      </c>
      <c r="C72" s="91" t="str">
        <f>[11]ит.пр!C7</f>
        <v>ПРОШКИН Георгий Владимирович</v>
      </c>
      <c r="D72" s="91" t="str">
        <f>[11]ит.пр!D7</f>
        <v>02.07.00, кмс</v>
      </c>
      <c r="E72" s="91" t="str">
        <f>[11]ит.пр!E7</f>
        <v>М</v>
      </c>
      <c r="F72" s="91" t="str">
        <f>[11]ит.пр!F7</f>
        <v>Москва, ГБОУ ЦСиО "Самбо-70" Москомспорта</v>
      </c>
      <c r="G72" s="148">
        <f>[11]ит.пр!G7</f>
        <v>0</v>
      </c>
      <c r="H72" s="94" t="str">
        <f>[11]ит.пр!H7</f>
        <v>Богомолов В.А.   Мартынов И.В.</v>
      </c>
      <c r="I72" s="131"/>
      <c r="J72" s="135"/>
    </row>
    <row r="73" spans="1:10" ht="23.1" hidden="1" customHeight="1">
      <c r="A73" s="178"/>
      <c r="B73" s="132" t="s">
        <v>6</v>
      </c>
      <c r="C73" s="91" t="str">
        <f>[11]ит.пр!C8</f>
        <v>НИКОНЕНКО Глеб Сергеевич</v>
      </c>
      <c r="D73" s="91" t="str">
        <f>[11]ит.пр!D8</f>
        <v>06.10.01, 1р</v>
      </c>
      <c r="E73" s="91" t="str">
        <f>[11]ит.пр!E8</f>
        <v>ЦФО</v>
      </c>
      <c r="F73" s="91" t="str">
        <f>[11]ит.пр!F8</f>
        <v>Тульская, Тула</v>
      </c>
      <c r="G73" s="148">
        <f>[11]ит.пр!G8</f>
        <v>0</v>
      </c>
      <c r="H73" s="94" t="str">
        <f>[11]ит.пр!H8</f>
        <v>Копейкин П.С.</v>
      </c>
      <c r="I73" s="131"/>
      <c r="J73" s="135"/>
    </row>
    <row r="74" spans="1:10" ht="23.1" hidden="1" customHeight="1" thickBot="1">
      <c r="A74" s="179"/>
      <c r="B74" s="133" t="s">
        <v>6</v>
      </c>
      <c r="C74" s="95" t="str">
        <f>[11]ит.пр!C9</f>
        <v>ДАНЬКОВСКИЙ Роман Викторович</v>
      </c>
      <c r="D74" s="95" t="str">
        <f>[11]ит.пр!D9</f>
        <v>14.10.00, кмс</v>
      </c>
      <c r="E74" s="95" t="str">
        <f>[11]ит.пр!E9</f>
        <v>ДВФО</v>
      </c>
      <c r="F74" s="95" t="str">
        <f>[11]ит.пр!F9</f>
        <v>Амурская, Белогорск</v>
      </c>
      <c r="G74" s="149">
        <f>[11]ит.пр!G9</f>
        <v>0</v>
      </c>
      <c r="H74" s="96" t="str">
        <f>[11]ит.пр!H9</f>
        <v>Стариков В.И.</v>
      </c>
      <c r="I74" s="131"/>
    </row>
    <row r="75" spans="1:10" ht="23.1" hidden="1" customHeight="1">
      <c r="A75" s="144"/>
      <c r="B75" s="134" t="s">
        <v>12</v>
      </c>
      <c r="C75" s="145" t="str">
        <f>[11]ит.пр!C10</f>
        <v>ЛОМАКИН Сергей Юрьевич</v>
      </c>
      <c r="D75" s="145" t="str">
        <f>[11]ит.пр!D10</f>
        <v>05.03.00, кмс</v>
      </c>
      <c r="E75" s="145" t="str">
        <f>[11]ит.пр!E10</f>
        <v>ПФО</v>
      </c>
      <c r="F75" s="145" t="str">
        <f>[11]ит.пр!F10</f>
        <v>Оренбурская, Орск</v>
      </c>
      <c r="G75" s="150">
        <f>[11]ит.пр!G10</f>
        <v>0</v>
      </c>
      <c r="H75" s="146" t="str">
        <f>[11]ит.пр!H10</f>
        <v>Задворнова Е.П. Задворнов В.С.</v>
      </c>
      <c r="I75" s="131"/>
    </row>
    <row r="76" spans="1:10" ht="23.1" hidden="1" customHeight="1" thickBot="1">
      <c r="A76" s="143"/>
      <c r="B76" s="133" t="s">
        <v>12</v>
      </c>
      <c r="C76" s="95" t="str">
        <f>[11]ит.пр!C11</f>
        <v>БАБЛИЯН Арутюн Ашотович</v>
      </c>
      <c r="D76" s="95" t="str">
        <f>[11]ит.пр!D11</f>
        <v>27.03.00, кмс</v>
      </c>
      <c r="E76" s="95" t="str">
        <f>[11]ит.пр!E11</f>
        <v>ЮФО</v>
      </c>
      <c r="F76" s="95" t="str">
        <f>[11]ит.пр!F11</f>
        <v>Краснодарский, Краснодар</v>
      </c>
      <c r="G76" s="149">
        <f>[11]ит.пр!G11</f>
        <v>0</v>
      </c>
      <c r="H76" s="96" t="str">
        <f>[11]ит.пр!H11</f>
        <v>Хованский С.А. Алябьев В.Е.</v>
      </c>
      <c r="I76" s="11"/>
    </row>
    <row r="77" spans="1:10" ht="23.1" hidden="1" customHeight="1">
      <c r="B77" s="12"/>
      <c r="C77" s="3"/>
      <c r="D77" s="4"/>
      <c r="E77" s="4"/>
      <c r="F77" s="5"/>
      <c r="G77" s="5"/>
      <c r="H77" s="3"/>
      <c r="I77" s="151">
        <f>[11]ит.пр!I6</f>
        <v>0</v>
      </c>
      <c r="J77" s="136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3">
        <f>[11]ит.пр!I8</f>
        <v>0</v>
      </c>
      <c r="J78" s="136"/>
    </row>
    <row r="79" spans="1:10" ht="23.1" customHeight="1">
      <c r="A79" s="1"/>
      <c r="B79" s="24" t="str">
        <f>[12]реквизиты!$A$6</f>
        <v>Гл. судья, судья ВК</v>
      </c>
      <c r="C79" s="6"/>
      <c r="D79" s="6"/>
      <c r="E79" s="27"/>
      <c r="F79" s="24" t="str">
        <f>[12]реквизиты!$G$6</f>
        <v>С.Ю. Аткунов</v>
      </c>
      <c r="G79" s="24"/>
      <c r="H79" s="6"/>
      <c r="I79" s="131"/>
      <c r="J79" s="135"/>
    </row>
    <row r="80" spans="1:10" ht="23.1" customHeight="1">
      <c r="A80" s="1"/>
      <c r="B80" s="24"/>
      <c r="C80" s="7"/>
      <c r="D80" s="7"/>
      <c r="E80" s="28"/>
      <c r="F80" s="23" t="str">
        <f>[12]реквизиты!$G$7</f>
        <v>/г.Горно-Алтайск/</v>
      </c>
      <c r="G80" s="23"/>
      <c r="H80" s="7"/>
      <c r="I80" s="131"/>
      <c r="J80" s="135"/>
    </row>
    <row r="81" spans="1:19" ht="23.1" customHeight="1">
      <c r="A81" s="1"/>
      <c r="B81" s="24" t="str">
        <f>[12]реквизиты!$A$8</f>
        <v>Гл. секретарь, судья ВК</v>
      </c>
      <c r="C81" s="7"/>
      <c r="D81" s="7"/>
      <c r="E81" s="28"/>
      <c r="F81" s="24" t="str">
        <f>[12]реквизиты!$G$8</f>
        <v>Д.Е.Вышегородцев</v>
      </c>
      <c r="G81" s="24"/>
      <c r="H81" s="6"/>
      <c r="I81" s="131"/>
    </row>
    <row r="82" spans="1:19" ht="23.1" customHeight="1">
      <c r="C82" s="1"/>
      <c r="F82" t="str">
        <f>[12]реквизиты!$G$9</f>
        <v>/Томск/</v>
      </c>
      <c r="H82" s="7"/>
      <c r="I82" s="131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G6:G7"/>
    <mergeCell ref="H6:H7"/>
    <mergeCell ref="I6:I7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A8:A11"/>
    <mergeCell ref="I8:I9"/>
    <mergeCell ref="J12:J13"/>
    <mergeCell ref="J14:J15"/>
    <mergeCell ref="A15:A18"/>
    <mergeCell ref="I18:I19"/>
    <mergeCell ref="J8:J9"/>
    <mergeCell ref="I10:I11"/>
    <mergeCell ref="J10:J11"/>
    <mergeCell ref="A22:A25"/>
    <mergeCell ref="I12:I13"/>
    <mergeCell ref="A71:A74"/>
    <mergeCell ref="A29:A32"/>
    <mergeCell ref="A36:A39"/>
    <mergeCell ref="A43:A46"/>
    <mergeCell ref="A50:A53"/>
    <mergeCell ref="A57:A60"/>
    <mergeCell ref="A64:A67"/>
  </mergeCells>
  <conditionalFormatting sqref="G21 G28:G70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zoomScale="75" zoomScaleNormal="75" workbookViewId="0">
      <selection activeCell="H11" sqref="H11"/>
    </sheetView>
  </sheetViews>
  <sheetFormatPr defaultRowHeight="12.75"/>
  <cols>
    <col min="1" max="1" width="8.42578125" customWidth="1"/>
    <col min="2" max="2" width="6.42578125" customWidth="1"/>
    <col min="3" max="3" width="25.28515625" customWidth="1"/>
    <col min="4" max="4" width="12.85546875" customWidth="1"/>
    <col min="5" max="5" width="21.42578125" customWidth="1"/>
    <col min="6" max="6" width="11.42578125" customWidth="1"/>
    <col min="7" max="7" width="8" customWidth="1"/>
    <col min="8" max="8" width="40.140625" customWidth="1"/>
  </cols>
  <sheetData>
    <row r="1" spans="1:8" ht="20.25">
      <c r="A1" s="157" t="s">
        <v>7</v>
      </c>
      <c r="B1" s="157"/>
      <c r="C1" s="157"/>
      <c r="D1" s="157"/>
      <c r="E1" s="157"/>
      <c r="F1" s="157"/>
      <c r="G1" s="157"/>
      <c r="H1" s="157"/>
    </row>
    <row r="2" spans="1:8" ht="15.75">
      <c r="A2" s="158" t="s">
        <v>17</v>
      </c>
      <c r="B2" s="158"/>
      <c r="C2" s="158"/>
      <c r="D2" s="158"/>
      <c r="E2" s="158"/>
      <c r="F2" s="158"/>
      <c r="G2" s="158"/>
      <c r="H2" s="158"/>
    </row>
    <row r="3" spans="1:8" ht="23.25">
      <c r="A3" s="183" t="str">
        <f>призеры!A3</f>
        <v>Первенство Приволжского федерального округа по самбо среди юношей и девушек (13-14 лет) ( 2004-05гг.р.)</v>
      </c>
      <c r="B3" s="183"/>
      <c r="C3" s="183"/>
      <c r="D3" s="183"/>
      <c r="E3" s="183"/>
      <c r="F3" s="183"/>
      <c r="G3" s="183"/>
      <c r="H3" s="183"/>
    </row>
    <row r="4" spans="1:8" ht="16.5" thickBot="1">
      <c r="A4" s="158" t="str">
        <f>призеры!A4</f>
        <v>12-15 апреля 2018 год.        г.Кстово</v>
      </c>
      <c r="B4" s="158"/>
      <c r="C4" s="158"/>
      <c r="D4" s="158"/>
      <c r="E4" s="158"/>
      <c r="F4" s="158"/>
      <c r="G4" s="158"/>
      <c r="H4" s="158"/>
    </row>
    <row r="5" spans="1:8">
      <c r="A5" s="184" t="s">
        <v>18</v>
      </c>
      <c r="B5" s="186" t="s">
        <v>0</v>
      </c>
      <c r="C5" s="172" t="s">
        <v>1</v>
      </c>
      <c r="D5" s="172" t="s">
        <v>2</v>
      </c>
      <c r="E5" s="172" t="s">
        <v>19</v>
      </c>
      <c r="F5" s="186" t="s">
        <v>20</v>
      </c>
      <c r="G5" s="180" t="s">
        <v>21</v>
      </c>
      <c r="H5" s="160" t="s">
        <v>22</v>
      </c>
    </row>
    <row r="6" spans="1:8" ht="13.5" thickBot="1">
      <c r="A6" s="185"/>
      <c r="B6" s="187"/>
      <c r="C6" s="188"/>
      <c r="D6" s="188"/>
      <c r="E6" s="188"/>
      <c r="F6" s="187"/>
      <c r="G6" s="181"/>
      <c r="H6" s="182"/>
    </row>
    <row r="7" spans="1:8" ht="43.5" customHeight="1" thickBot="1">
      <c r="A7" s="241" t="s">
        <v>23</v>
      </c>
      <c r="B7" s="242"/>
      <c r="C7" s="242"/>
      <c r="D7" s="242"/>
      <c r="E7" s="242"/>
      <c r="F7" s="242"/>
      <c r="G7" s="242"/>
      <c r="H7" s="243"/>
    </row>
    <row r="8" spans="1:8" ht="24" customHeight="1">
      <c r="A8" s="102">
        <v>48</v>
      </c>
      <c r="B8" s="103" t="s">
        <v>4</v>
      </c>
      <c r="C8" s="104" t="str">
        <f>призеры!C8</f>
        <v>МОМОТЮК Григорий Анатольевич</v>
      </c>
      <c r="D8" s="104" t="str">
        <f>призеры!D8</f>
        <v>04.06.06, 1ю</v>
      </c>
      <c r="E8" s="104" t="str">
        <f>призеры!F8</f>
        <v>Саратовская, Энгельс, МО</v>
      </c>
      <c r="F8" s="105">
        <f>[2]пр.взв!$AH$7</f>
        <v>36</v>
      </c>
      <c r="G8" s="105"/>
      <c r="H8" s="106" t="s">
        <v>139</v>
      </c>
    </row>
    <row r="9" spans="1:8" ht="24" customHeight="1">
      <c r="A9" s="107">
        <v>48</v>
      </c>
      <c r="B9" s="108" t="s">
        <v>5</v>
      </c>
      <c r="C9" s="109" t="str">
        <f>призеры!C9</f>
        <v>МИХАЙЛОВ Алексей Сергеевич</v>
      </c>
      <c r="D9" s="109" t="str">
        <f>призеры!D9</f>
        <v>31.07.04,  2ю</v>
      </c>
      <c r="E9" s="109" t="str">
        <f>призеры!F9</f>
        <v>р. Татарстан, Казань</v>
      </c>
      <c r="F9" s="112">
        <f>[2]пр.взв!$AH$7</f>
        <v>36</v>
      </c>
      <c r="G9" s="112"/>
      <c r="H9" s="111" t="s">
        <v>139</v>
      </c>
    </row>
    <row r="10" spans="1:8" ht="24" customHeight="1">
      <c r="A10" s="107">
        <v>48</v>
      </c>
      <c r="B10" s="108" t="s">
        <v>6</v>
      </c>
      <c r="C10" s="109" t="str">
        <f>призеры!C10</f>
        <v>ГАЙРБЕКОВ Адрохман Арбиевич</v>
      </c>
      <c r="D10" s="109" t="str">
        <f>призеры!D10</f>
        <v>15.06.06, 1ю</v>
      </c>
      <c r="E10" s="109" t="str">
        <f>призеры!F10</f>
        <v>Самарская, Самара</v>
      </c>
      <c r="F10" s="112">
        <f>[2]пр.взв!$AH$7</f>
        <v>36</v>
      </c>
      <c r="G10" s="112"/>
      <c r="H10" s="111" t="s">
        <v>139</v>
      </c>
    </row>
    <row r="11" spans="1:8" ht="24" customHeight="1">
      <c r="A11" s="107">
        <v>48</v>
      </c>
      <c r="B11" s="108" t="s">
        <v>6</v>
      </c>
      <c r="C11" s="109" t="str">
        <f>призеры!C11</f>
        <v>ЖУКОВСКИЙ Егор Александрович</v>
      </c>
      <c r="D11" s="109" t="str">
        <f>призеры!D11</f>
        <v>19.03.06, 1ю</v>
      </c>
      <c r="E11" s="109" t="str">
        <f>призеры!F11</f>
        <v>Саратовская, Ртищево, МО</v>
      </c>
      <c r="F11" s="112">
        <f>[2]пр.взв!$AH$7</f>
        <v>36</v>
      </c>
      <c r="G11" s="112"/>
      <c r="H11" s="111" t="e">
        <v>#REF!</v>
      </c>
    </row>
    <row r="12" spans="1:8" ht="24" customHeight="1">
      <c r="A12" s="107">
        <v>52</v>
      </c>
      <c r="B12" s="108" t="s">
        <v>4</v>
      </c>
      <c r="C12" s="109" t="str">
        <f>призеры!C15</f>
        <v>СОЛУЯНОВ Тимур Витальевич</v>
      </c>
      <c r="D12" s="109" t="str">
        <f>призеры!D15</f>
        <v>13.03.05, 1ю</v>
      </c>
      <c r="E12" s="109" t="str">
        <f>призеры!F15</f>
        <v>Пензенская</v>
      </c>
      <c r="F12" s="112">
        <v>8</v>
      </c>
      <c r="G12" s="112"/>
      <c r="H12" s="111" t="s">
        <v>140</v>
      </c>
    </row>
    <row r="13" spans="1:8" ht="24" customHeight="1">
      <c r="A13" s="107">
        <v>52</v>
      </c>
      <c r="B13" s="108" t="s">
        <v>5</v>
      </c>
      <c r="C13" s="109" t="str">
        <f>призеры!C16</f>
        <v>ДОСТОВАЛОВ Денис Юрьевич</v>
      </c>
      <c r="D13" s="109" t="str">
        <f>призеры!D16</f>
        <v>14.08.04, 2</v>
      </c>
      <c r="E13" s="109" t="str">
        <f>призеры!F16</f>
        <v>Пермский кр., Краснокамск</v>
      </c>
      <c r="F13" s="112">
        <v>8</v>
      </c>
      <c r="G13" s="112"/>
      <c r="H13" s="111" t="s">
        <v>140</v>
      </c>
    </row>
    <row r="14" spans="1:8" ht="24" customHeight="1">
      <c r="A14" s="107">
        <v>52</v>
      </c>
      <c r="B14" s="108" t="s">
        <v>6</v>
      </c>
      <c r="C14" s="109" t="str">
        <f>призеры!C17</f>
        <v>ЛЕЖЕБОКОВ Андрей Алексеевич</v>
      </c>
      <c r="D14" s="109" t="str">
        <f>призеры!D17</f>
        <v>09.09.04, 1</v>
      </c>
      <c r="E14" s="109" t="str">
        <f>призеры!F17</f>
        <v>Нижегородская, Нижний Новгород</v>
      </c>
      <c r="F14" s="112">
        <v>8</v>
      </c>
      <c r="G14" s="110"/>
      <c r="H14" s="111" t="s">
        <v>140</v>
      </c>
    </row>
    <row r="15" spans="1:8" ht="24" customHeight="1">
      <c r="A15" s="107">
        <v>52</v>
      </c>
      <c r="B15" s="108" t="s">
        <v>6</v>
      </c>
      <c r="C15" s="109" t="str">
        <f>призеры!C18</f>
        <v>ГАЙРБЕКОВ Умар Арбиевич</v>
      </c>
      <c r="D15" s="109" t="str">
        <f>призеры!D18</f>
        <v>19.11.04, 1ю</v>
      </c>
      <c r="E15" s="109" t="str">
        <f>призеры!F18</f>
        <v>Самарская, Самара</v>
      </c>
      <c r="F15" s="112">
        <v>8</v>
      </c>
      <c r="G15" s="112"/>
      <c r="H15" s="111" t="s">
        <v>140</v>
      </c>
    </row>
    <row r="16" spans="1:8" ht="24" customHeight="1">
      <c r="A16" s="107">
        <v>57</v>
      </c>
      <c r="B16" s="108" t="s">
        <v>4</v>
      </c>
      <c r="C16" s="109" t="str">
        <f>призеры!C22</f>
        <v>НИКОНОРОВ Тимур Сергеевич</v>
      </c>
      <c r="D16" s="109" t="str">
        <f>призеры!D22</f>
        <v>21.03.04, 1</v>
      </c>
      <c r="E16" s="109" t="str">
        <f>призеры!F22</f>
        <v>Саратовская, Энгельс, МО</v>
      </c>
      <c r="F16" s="112">
        <v>11</v>
      </c>
      <c r="G16" s="112"/>
      <c r="H16" s="111" t="s">
        <v>146</v>
      </c>
    </row>
    <row r="17" spans="1:10" ht="24" customHeight="1">
      <c r="A17" s="107">
        <v>57</v>
      </c>
      <c r="B17" s="108" t="s">
        <v>5</v>
      </c>
      <c r="C17" s="109" t="str">
        <f>призеры!C23</f>
        <v>КОБЛОВ Иван Дмитриевич</v>
      </c>
      <c r="D17" s="109" t="str">
        <f>призеры!D23</f>
        <v>31.03.04, 1</v>
      </c>
      <c r="E17" s="109" t="str">
        <f>призеры!F23</f>
        <v>Нижегородская, Выкса</v>
      </c>
      <c r="F17" s="112">
        <v>11</v>
      </c>
      <c r="G17" s="112"/>
      <c r="H17" s="111" t="s">
        <v>146</v>
      </c>
    </row>
    <row r="18" spans="1:10" ht="24" customHeight="1">
      <c r="A18" s="107">
        <v>57</v>
      </c>
      <c r="B18" s="108" t="s">
        <v>6</v>
      </c>
      <c r="C18" s="109" t="str">
        <f>призеры!C24</f>
        <v>КИРЮХИН Илья Сергеевич</v>
      </c>
      <c r="D18" s="109" t="str">
        <f>призеры!D24</f>
        <v>19.11.04, 3ю</v>
      </c>
      <c r="E18" s="109" t="str">
        <f>призеры!F24</f>
        <v>Саратовская, Балаково, ВС</v>
      </c>
      <c r="F18" s="112">
        <v>11</v>
      </c>
      <c r="G18" s="112"/>
      <c r="H18" s="111" t="s">
        <v>146</v>
      </c>
    </row>
    <row r="19" spans="1:10" ht="24" customHeight="1">
      <c r="A19" s="107">
        <v>57</v>
      </c>
      <c r="B19" s="108" t="s">
        <v>6</v>
      </c>
      <c r="C19" s="109" t="str">
        <f>призеры!C25</f>
        <v>КЕТЕБАЕВ Мурат Максатович</v>
      </c>
      <c r="D19" s="109" t="str">
        <f>призеры!D25</f>
        <v>27.02.04, 1ю</v>
      </c>
      <c r="E19" s="109" t="str">
        <f>призеры!F25</f>
        <v>Оренбургская, Соль-Илецк</v>
      </c>
      <c r="F19" s="112">
        <v>11</v>
      </c>
      <c r="G19" s="112"/>
      <c r="H19" s="111" t="s">
        <v>146</v>
      </c>
    </row>
    <row r="20" spans="1:10" ht="24" customHeight="1">
      <c r="A20" s="107">
        <v>62</v>
      </c>
      <c r="B20" s="108" t="s">
        <v>4</v>
      </c>
      <c r="C20" s="109" t="str">
        <f>призеры!C29</f>
        <v>ГУГЛЯ Олег Витальевич</v>
      </c>
      <c r="D20" s="109" t="str">
        <f>призеры!D29</f>
        <v>11.06.04, 1</v>
      </c>
      <c r="E20" s="109" t="str">
        <f>призеры!F29</f>
        <v>р.Башкортостан, Октябрьский</v>
      </c>
      <c r="F20" s="112">
        <f>[5]пр.взв!$AH$7</f>
        <v>45</v>
      </c>
      <c r="G20" s="101"/>
      <c r="H20" s="111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",[5]пр.взв!$Y$16)</f>
        <v>Амурская, Астраханская, КБР, Костромская, Краснодарский, Курская, Москва, Нижегородская, Оренбурская, Пермский</v>
      </c>
    </row>
    <row r="21" spans="1:10" ht="24" customHeight="1">
      <c r="A21" s="107">
        <v>62</v>
      </c>
      <c r="B21" s="108" t="s">
        <v>5</v>
      </c>
      <c r="C21" s="109" t="str">
        <f>призеры!C30</f>
        <v>АРХИПЕНКО Никита Денисович</v>
      </c>
      <c r="D21" s="109" t="str">
        <f>призеры!D30</f>
        <v>08.03.04, 1</v>
      </c>
      <c r="E21" s="109" t="str">
        <f>призеры!F30</f>
        <v>Пермский кр., Березники</v>
      </c>
      <c r="F21" s="112">
        <f>[5]пр.взв!$AH$7</f>
        <v>45</v>
      </c>
      <c r="G21" s="101"/>
      <c r="H21" s="111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",[5]пр.взв!$Y$16)</f>
        <v>Амурская, Астраханская, КБР, Костромская, Краснодарский, Курская, Москва, Нижегородская, Оренбурская, Пермский</v>
      </c>
    </row>
    <row r="22" spans="1:10" ht="24" customHeight="1">
      <c r="A22" s="107">
        <v>62</v>
      </c>
      <c r="B22" s="108" t="s">
        <v>6</v>
      </c>
      <c r="C22" s="109" t="str">
        <f>призеры!C31</f>
        <v>ЖАЛИЛОВ Даниил Наилевич</v>
      </c>
      <c r="D22" s="109" t="str">
        <f>призеры!D31</f>
        <v>28.03.04, 3</v>
      </c>
      <c r="E22" s="109" t="str">
        <f>призеры!F31</f>
        <v>Нижегородская, Кстово</v>
      </c>
      <c r="F22" s="112">
        <f>[5]пр.взв!$AH$7</f>
        <v>45</v>
      </c>
      <c r="G22" s="101"/>
      <c r="H22" s="111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",[5]пр.взв!$Y$16)</f>
        <v>Амурская, Астраханская, КБР, Костромская, Краснодарский, Курская, Москва, Нижегородская, Оренбурская, Пермский</v>
      </c>
    </row>
    <row r="23" spans="1:10" ht="24" customHeight="1">
      <c r="A23" s="107">
        <v>62</v>
      </c>
      <c r="B23" s="108" t="s">
        <v>6</v>
      </c>
      <c r="C23" s="109" t="str">
        <f>призеры!C32</f>
        <v>КОНДРАТЬЕВ ИГОРЬ Валерьевич</v>
      </c>
      <c r="D23" s="109" t="str">
        <f>призеры!D32</f>
        <v>16.04.04, 1ю</v>
      </c>
      <c r="E23" s="109" t="str">
        <f>призеры!F32</f>
        <v>Чувашская р., Чебоксары</v>
      </c>
      <c r="F23" s="112">
        <f>[5]пр.взв!$AH$7</f>
        <v>45</v>
      </c>
      <c r="G23" s="101"/>
      <c r="H23" s="111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",[5]пр.взв!$Y$16)</f>
        <v>Амурская, Астраханская, КБР, Костромская, Краснодарский, Курская, Москва, Нижегородская, Оренбурская, Пермский</v>
      </c>
    </row>
    <row r="24" spans="1:10" ht="24" customHeight="1">
      <c r="A24" s="107">
        <v>68</v>
      </c>
      <c r="B24" s="108" t="s">
        <v>4</v>
      </c>
      <c r="C24" s="109" t="str">
        <f>призеры!C36</f>
        <v>МАРЮШИН Тимофей Дмитриевич</v>
      </c>
      <c r="D24" s="109" t="str">
        <f>призеры!D36</f>
        <v>05.02.04, 2ю</v>
      </c>
      <c r="E24" s="109" t="str">
        <f>призеры!F36</f>
        <v>р. Татарстан, Зеленодольск</v>
      </c>
      <c r="F24" s="112">
        <f>[6]пр.взв!$AH$7</f>
        <v>7</v>
      </c>
      <c r="G24" s="112"/>
      <c r="H24" s="111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",[6]пр.взв!$Y$16)</f>
        <v>Алтайский край, Калининградская, Кемеровская, Краснодарский, Курганская, КЧР, Липецкая , Москва, Московская, Нижегородская</v>
      </c>
    </row>
    <row r="25" spans="1:10" ht="24" customHeight="1">
      <c r="A25" s="107">
        <v>68</v>
      </c>
      <c r="B25" s="108" t="s">
        <v>5</v>
      </c>
      <c r="C25" s="109" t="str">
        <f>призеры!C37</f>
        <v>ПОПОВ Сергей Александрович</v>
      </c>
      <c r="D25" s="109" t="str">
        <f>призеры!D37</f>
        <v>09.10.04, 1ю</v>
      </c>
      <c r="E25" s="109" t="str">
        <f>призеры!F37</f>
        <v>Нижегородская, Выкса</v>
      </c>
      <c r="F25" s="112">
        <f>[6]пр.взв!$AH$7</f>
        <v>7</v>
      </c>
      <c r="G25" s="112"/>
      <c r="H25" s="111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",[6]пр.взв!$Y$16)</f>
        <v>Алтайский край, Калининградская, Кемеровская, Краснодарский, Курганская, КЧР, Липецкая , Москва, Московская, Нижегородская</v>
      </c>
    </row>
    <row r="26" spans="1:10" ht="24" customHeight="1">
      <c r="A26" s="107">
        <v>68</v>
      </c>
      <c r="B26" s="108" t="s">
        <v>6</v>
      </c>
      <c r="C26" s="109" t="str">
        <f>призеры!C38</f>
        <v>АЛЕКБЕРОВ Заман Арастунович</v>
      </c>
      <c r="D26" s="109" t="str">
        <f>призеры!D38</f>
        <v>04.11.04, 1</v>
      </c>
      <c r="E26" s="109" t="str">
        <f>призеры!F38</f>
        <v>Оренбургская, Орск</v>
      </c>
      <c r="F26" s="112">
        <f>[6]пр.взв!$AH$7</f>
        <v>7</v>
      </c>
      <c r="G26" s="112"/>
      <c r="H26" s="111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",[6]пр.взв!$Y$16)</f>
        <v>Алтайский край, Калининградская, Кемеровская, Краснодарский, Курганская, КЧР, Липецкая , Москва, Московская, Нижегородская</v>
      </c>
    </row>
    <row r="27" spans="1:10" ht="24" customHeight="1">
      <c r="A27" s="107">
        <v>68</v>
      </c>
      <c r="B27" s="108" t="s">
        <v>6</v>
      </c>
      <c r="C27" s="109" t="str">
        <f>призеры!C39</f>
        <v>САВИН Фёдор Сергеевич</v>
      </c>
      <c r="D27" s="109" t="str">
        <f>призеры!D39</f>
        <v>16.06.04, 1</v>
      </c>
      <c r="E27" s="109" t="str">
        <f>призеры!F39</f>
        <v>Пермский кр., Пермь</v>
      </c>
      <c r="F27" s="112">
        <f>[6]пр.взв!$AH$7</f>
        <v>7</v>
      </c>
      <c r="G27" s="112"/>
      <c r="H27" s="111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",[6]пр.взв!$Y$16)</f>
        <v>Алтайский край, Калининградская, Кемеровская, Краснодарский, Курганская, КЧР, Липецкая , Москва, Московская, Нижегородская</v>
      </c>
    </row>
    <row r="28" spans="1:10" ht="24" customHeight="1">
      <c r="A28" s="107">
        <v>74</v>
      </c>
      <c r="B28" s="113" t="s">
        <v>4</v>
      </c>
      <c r="C28" s="101" t="str">
        <f>призеры!C43</f>
        <v>КАРАХАНЯН Ашот Валерьевич</v>
      </c>
      <c r="D28" s="101" t="str">
        <f>призеры!D43</f>
        <v>03.02.04, 1ю</v>
      </c>
      <c r="E28" s="101" t="str">
        <f>призеры!F43</f>
        <v>Саратовская, Ивантеевка, МО</v>
      </c>
      <c r="F28" s="112">
        <f>[7]пр.взв!$AH$7</f>
        <v>49</v>
      </c>
      <c r="G28" s="101"/>
      <c r="H28" s="111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",[7]пр.взв!$Y$16)</f>
        <v>Алтайский край, Амурская, Владимирская, Волгоградская, Камчатский край, Краснодарский, Курганская, Ленинградская, Москва, Нижегородская</v>
      </c>
    </row>
    <row r="29" spans="1:10" ht="24" customHeight="1">
      <c r="A29" s="107">
        <v>74</v>
      </c>
      <c r="B29" s="113" t="s">
        <v>5</v>
      </c>
      <c r="C29" s="101" t="str">
        <f>призеры!C44</f>
        <v>ПРОКОФЬЕВ Владислав Александрович</v>
      </c>
      <c r="D29" s="101" t="str">
        <f>призеры!D44</f>
        <v>12.03.04, 2</v>
      </c>
      <c r="E29" s="101" t="str">
        <f>призеры!F44</f>
        <v>р. Татарстан, Казань</v>
      </c>
      <c r="F29" s="112">
        <f>[7]пр.взв!$AH$7</f>
        <v>49</v>
      </c>
      <c r="G29" s="101"/>
      <c r="H29" s="111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",[7]пр.взв!$Y$16)</f>
        <v>Алтайский край, Амурская, Владимирская, Волгоградская, Камчатский край, Краснодарский, Курганская, Ленинградская, Москва, Нижегородская</v>
      </c>
    </row>
    <row r="30" spans="1:10" ht="24" customHeight="1">
      <c r="A30" s="107">
        <v>74</v>
      </c>
      <c r="B30" s="113" t="s">
        <v>6</v>
      </c>
      <c r="C30" s="101" t="str">
        <f>призеры!C45</f>
        <v>БОГИН Дмитрий Юрьевич</v>
      </c>
      <c r="D30" s="101" t="str">
        <f>призеры!D45</f>
        <v>23.01.04, 1</v>
      </c>
      <c r="E30" s="101" t="str">
        <f>призеры!F45</f>
        <v>Саратовская, Балашов , ФСОП "Россия"</v>
      </c>
      <c r="F30" s="112">
        <f>[7]пр.взв!$AH$7</f>
        <v>49</v>
      </c>
      <c r="G30" s="101"/>
      <c r="H30" s="111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",[7]пр.взв!$Y$16)</f>
        <v>Алтайский край, Амурская, Владимирская, Волгоградская, Камчатский край, Краснодарский, Курганская, Ленинградская, Москва, Нижегородская</v>
      </c>
    </row>
    <row r="31" spans="1:10" ht="24" customHeight="1">
      <c r="A31" s="107">
        <v>74</v>
      </c>
      <c r="B31" s="113" t="s">
        <v>6</v>
      </c>
      <c r="C31" s="101" t="str">
        <f>призеры!C46</f>
        <v>АДАЛИМОВ Петр Андреевич</v>
      </c>
      <c r="D31" s="101" t="str">
        <f>призеры!D46</f>
        <v>14.01.04,1ю</v>
      </c>
      <c r="E31" s="101" t="str">
        <f>призеры!F46</f>
        <v>Пензенская</v>
      </c>
      <c r="F31" s="112">
        <f>[7]пр.взв!$AH$7</f>
        <v>49</v>
      </c>
      <c r="G31" s="101"/>
      <c r="H31" s="111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",[7]пр.взв!$Y$16)</f>
        <v>Алтайский край, Амурская, Владимирская, Волгоградская, Камчатский край, Краснодарский, Курганская, Ленинградская, Москва, Нижегородская</v>
      </c>
    </row>
    <row r="32" spans="1:10" ht="24" customHeight="1">
      <c r="A32" s="107">
        <v>82</v>
      </c>
      <c r="B32" s="113" t="s">
        <v>4</v>
      </c>
      <c r="C32" s="101" t="str">
        <f>призеры!C50</f>
        <v>ВОРОНОВ Дмитрий Викторович</v>
      </c>
      <c r="D32" s="101" t="str">
        <f>призеры!D50</f>
        <v>02.05.04, 1</v>
      </c>
      <c r="E32" s="101" t="str">
        <f>призеры!F50</f>
        <v>Пензенская</v>
      </c>
      <c r="F32" s="112">
        <f>[8]пр.взв!$AH$7</f>
        <v>43</v>
      </c>
      <c r="G32" s="112"/>
      <c r="H32" s="111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",[8]пр.взв!$Y$16)</f>
        <v>Алтайский край, Астраханская, Владимирская, Ивановская, Краснодарский, Красноярский край, Курганская, Москва, Нижегородская, Новосибирская</v>
      </c>
      <c r="J32" s="63" t="s">
        <v>123</v>
      </c>
    </row>
    <row r="33" spans="1:10" ht="24" customHeight="1">
      <c r="A33" s="107">
        <v>82</v>
      </c>
      <c r="B33" s="113" t="s">
        <v>5</v>
      </c>
      <c r="C33" s="101" t="str">
        <f>призеры!C51</f>
        <v>КОРНЕЕВ Александр Юрьевич</v>
      </c>
      <c r="D33" s="101" t="str">
        <f>призеры!D51</f>
        <v>22.10.04, 1ю</v>
      </c>
      <c r="E33" s="101" t="str">
        <f>призеры!F51</f>
        <v>Самарская, Тольятти</v>
      </c>
      <c r="F33" s="112">
        <f>[8]пр.взв!$AH$7</f>
        <v>43</v>
      </c>
      <c r="G33" s="112"/>
      <c r="H33" s="111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",[8]пр.взв!$Y$16)</f>
        <v>Алтайский край, Астраханская, Владимирская, Ивановская, Краснодарский, Красноярский край, Курганская, Москва, Нижегородская, Новосибирская</v>
      </c>
      <c r="J33" s="63"/>
    </row>
    <row r="34" spans="1:10" ht="24" customHeight="1">
      <c r="A34" s="107">
        <v>82</v>
      </c>
      <c r="B34" s="113" t="s">
        <v>6</v>
      </c>
      <c r="C34" s="101" t="str">
        <f>призеры!C52</f>
        <v>ШАЯХМЕТОВ Равиль Русланович</v>
      </c>
      <c r="D34" s="101" t="str">
        <f>призеры!D52</f>
        <v>23.05.04, 1</v>
      </c>
      <c r="E34" s="101" t="str">
        <f>призеры!F52</f>
        <v>р.Башкортостан, Стерлитамак</v>
      </c>
      <c r="F34" s="112">
        <f>[8]пр.взв!$AH$7</f>
        <v>43</v>
      </c>
      <c r="G34" s="112"/>
      <c r="H34" s="111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",[8]пр.взв!$Y$16)</f>
        <v>Алтайский край, Астраханская, Владимирская, Ивановская, Краснодарский, Красноярский край, Курганская, Москва, Нижегородская, Новосибирская</v>
      </c>
      <c r="J34" s="63"/>
    </row>
    <row r="35" spans="1:10" ht="24" customHeight="1">
      <c r="A35" s="107">
        <v>82</v>
      </c>
      <c r="B35" s="113" t="s">
        <v>6</v>
      </c>
      <c r="C35" s="101" t="str">
        <f>призеры!C53</f>
        <v>ЛУКИЯНОВ Александр Викентьевич</v>
      </c>
      <c r="D35" s="101" t="str">
        <f>призеры!D53</f>
        <v>05.03.04, 1ю</v>
      </c>
      <c r="E35" s="101" t="str">
        <f>призеры!F53</f>
        <v>Чувашская р., Чебоксары</v>
      </c>
      <c r="F35" s="112">
        <f>[8]пр.взв!$AH$7</f>
        <v>43</v>
      </c>
      <c r="G35" s="112"/>
      <c r="H35" s="111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",[8]пр.взв!$Y$16)</f>
        <v>Алтайский край, Астраханская, Владимирская, Ивановская, Краснодарский, Красноярский край, Курганская, Москва, Нижегородская, Новосибирская</v>
      </c>
    </row>
    <row r="36" spans="1:10" ht="24" customHeight="1">
      <c r="A36" s="107">
        <v>90</v>
      </c>
      <c r="B36" s="113" t="s">
        <v>4</v>
      </c>
      <c r="C36" s="101" t="str">
        <f>призеры!C57</f>
        <v>АЛЕКСЕЕВ Илья Львович</v>
      </c>
      <c r="D36" s="101" t="str">
        <f>призеры!D57</f>
        <v>15.06.04, 1ю</v>
      </c>
      <c r="E36" s="101" t="str">
        <f>призеры!F57</f>
        <v>Чувашская р., Чебоксары</v>
      </c>
      <c r="F36" s="112">
        <f>[9]пр.взв!$AH$7</f>
        <v>38</v>
      </c>
      <c r="G36" s="101"/>
      <c r="H36" s="111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",[9]пр.взв!$Y$16)</f>
        <v>Алтайский край, Астраханская, Волгоградская, Ивановская, Калининградская, Краснодарский, Ленинградская, Москва, Московская, Нижегородская</v>
      </c>
    </row>
    <row r="37" spans="1:10" ht="24" customHeight="1">
      <c r="A37" s="107">
        <v>90</v>
      </c>
      <c r="B37" s="113" t="s">
        <v>5</v>
      </c>
      <c r="C37" s="101" t="str">
        <f>призеры!C58</f>
        <v>КАРПОВ Михаил Сергеевич</v>
      </c>
      <c r="D37" s="101" t="str">
        <f>призеры!D58</f>
        <v>31.08.04, 1</v>
      </c>
      <c r="E37" s="101" t="str">
        <f>призеры!F58</f>
        <v>Саратовская, Энгельс, МО</v>
      </c>
      <c r="F37" s="112">
        <f>[9]пр.взв!$AH$7</f>
        <v>38</v>
      </c>
      <c r="G37" s="101"/>
      <c r="H37" s="111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",[9]пр.взв!$Y$16)</f>
        <v>Алтайский край, Астраханская, Волгоградская, Ивановская, Калининградская, Краснодарский, Ленинградская, Москва, Московская, Нижегородская</v>
      </c>
    </row>
    <row r="38" spans="1:10" ht="24" customHeight="1">
      <c r="A38" s="107">
        <v>90</v>
      </c>
      <c r="B38" s="113" t="s">
        <v>6</v>
      </c>
      <c r="C38" s="101" t="str">
        <f>призеры!C59</f>
        <v>БЕЛОУСОВ Иван Викторович</v>
      </c>
      <c r="D38" s="101" t="str">
        <f>призеры!D59</f>
        <v xml:space="preserve">27.01.04, 1ю </v>
      </c>
      <c r="E38" s="101" t="str">
        <f>призеры!F59</f>
        <v>р. Татарстан, Казань</v>
      </c>
      <c r="F38" s="112">
        <f>[9]пр.взв!$AH$7</f>
        <v>38</v>
      </c>
      <c r="G38" s="101"/>
      <c r="H38" s="111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",[9]пр.взв!$Y$16)</f>
        <v>Алтайский край, Астраханская, Волгоградская, Ивановская, Калининградская, Краснодарский, Ленинградская, Москва, Московская, Нижегородская</v>
      </c>
    </row>
    <row r="39" spans="1:10" ht="24" customHeight="1">
      <c r="A39" s="107">
        <v>90</v>
      </c>
      <c r="B39" s="113" t="s">
        <v>6</v>
      </c>
      <c r="C39" s="101" t="str">
        <f>призеры!C60</f>
        <v>СИДОРОВ Андрей Сергеевич</v>
      </c>
      <c r="D39" s="101" t="str">
        <f>призеры!D60</f>
        <v>07.05.04, 2</v>
      </c>
      <c r="E39" s="101" t="str">
        <f>призеры!F60</f>
        <v>Нижегородская, Нижний Новгород</v>
      </c>
      <c r="F39" s="112">
        <f>[9]пр.взв!$AH$7</f>
        <v>38</v>
      </c>
      <c r="G39" s="101"/>
      <c r="H39" s="111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",[9]пр.взв!$Y$16)</f>
        <v>Алтайский край, Астраханская, Волгоградская, Ивановская, Калининградская, Краснодарский, Ленинградская, Москва, Московская, Нижегородская</v>
      </c>
    </row>
    <row r="40" spans="1:10" ht="24" customHeight="1">
      <c r="A40" s="107">
        <v>100</v>
      </c>
      <c r="B40" s="113" t="s">
        <v>4</v>
      </c>
      <c r="C40" s="79" t="str">
        <f>призеры!C64</f>
        <v>ИВАНОВ Илья Алексеевич</v>
      </c>
      <c r="D40" s="79" t="str">
        <f>призеры!D64</f>
        <v>24.03.04, 1ю</v>
      </c>
      <c r="E40" s="79" t="str">
        <f>призеры!F64</f>
        <v>Чувашская р., Цивильск</v>
      </c>
      <c r="F40" s="112">
        <f>[10]пр.взв!$AH$7</f>
        <v>28</v>
      </c>
      <c r="G40" s="112"/>
      <c r="H40" s="111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",[10]пр.взв!$Y$16)</f>
        <v>Калининградская, КБР, Кемеровская, Краснодарский, Москва, Нижегородская, Новосибирская, Приморский край, р. Адыгея, р. Ингушетия</v>
      </c>
    </row>
    <row r="41" spans="1:10" ht="24" customHeight="1">
      <c r="A41" s="107">
        <v>100</v>
      </c>
      <c r="B41" s="113" t="s">
        <v>5</v>
      </c>
      <c r="C41" s="79" t="str">
        <f>призеры!C65</f>
        <v>ШЕВЧУК Тимофей Владимирович</v>
      </c>
      <c r="D41" s="79" t="str">
        <f>призеры!D65</f>
        <v>14.07.04, 1ю</v>
      </c>
      <c r="E41" s="79" t="str">
        <f>призеры!F65</f>
        <v>Самарская, Тольятти</v>
      </c>
      <c r="F41" s="112">
        <f>[10]пр.взв!$AH$7</f>
        <v>28</v>
      </c>
      <c r="G41" s="112"/>
      <c r="H41" s="111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",[10]пр.взв!$Y$16)</f>
        <v>Калининградская, КБР, Кемеровская, Краснодарский, Москва, Нижегородская, Новосибирская, Приморский край, р. Адыгея, р. Ингушетия</v>
      </c>
    </row>
    <row r="42" spans="1:10" ht="24" customHeight="1">
      <c r="A42" s="107">
        <v>100</v>
      </c>
      <c r="B42" s="113" t="s">
        <v>6</v>
      </c>
      <c r="C42" s="79" t="str">
        <f>призеры!C66</f>
        <v>ТАВАНКОВ Илья Сергеевич</v>
      </c>
      <c r="D42" s="79" t="str">
        <f>призеры!D66</f>
        <v>22.06.04, 1ю</v>
      </c>
      <c r="E42" s="79" t="str">
        <f>призеры!F66</f>
        <v>Нижегородская, Кстово</v>
      </c>
      <c r="F42" s="112">
        <f>[10]пр.взв!$AH$7</f>
        <v>28</v>
      </c>
      <c r="G42" s="112"/>
      <c r="H42" s="111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",[10]пр.взв!$Y$16)</f>
        <v>Калининградская, КБР, Кемеровская, Краснодарский, Москва, Нижегородская, Новосибирская, Приморский край, р. Адыгея, р. Ингушетия</v>
      </c>
    </row>
    <row r="43" spans="1:10" ht="24" customHeight="1">
      <c r="A43" s="107">
        <v>100</v>
      </c>
      <c r="B43" s="113" t="s">
        <v>6</v>
      </c>
      <c r="C43" s="79" t="str">
        <f>призеры!C67</f>
        <v>ПАЧГИН Никита Павлович</v>
      </c>
      <c r="D43" s="79" t="str">
        <f>призеры!D67</f>
        <v>14.09.04, 1</v>
      </c>
      <c r="E43" s="79" t="str">
        <f>призеры!F67</f>
        <v>Саратовская, Балашов , ФСОП "Россия"</v>
      </c>
      <c r="F43" s="112">
        <f>[10]пр.взв!$AH$7</f>
        <v>28</v>
      </c>
      <c r="G43" s="112"/>
      <c r="H43" s="111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",[10]пр.взв!$Y$16)</f>
        <v>Калининградская, КБР, Кемеровская, Краснодарский, Москва, Нижегородская, Новосибирская, Приморский край, р. Адыгея, р. Ингушетия</v>
      </c>
    </row>
    <row r="44" spans="1:10" ht="24" customHeight="1">
      <c r="A44" s="117" t="s">
        <v>106</v>
      </c>
      <c r="B44" s="113" t="s">
        <v>4</v>
      </c>
      <c r="C44" s="79" t="str">
        <f>призеры!C71</f>
        <v>МАЛЬЦЕВ Кирилл Владимирович</v>
      </c>
      <c r="D44" s="79" t="str">
        <f>призеры!D71</f>
        <v>11.01.04, 3</v>
      </c>
      <c r="E44" s="79" t="str">
        <f>призеры!F71</f>
        <v>Саратовская, Саратов, ФСОП "Россия"</v>
      </c>
      <c r="F44" s="112">
        <f>[11]пр.взв!$AH$7</f>
        <v>30</v>
      </c>
      <c r="G44" s="112"/>
      <c r="H44" s="111" t="str">
        <f>[11]пр.взв!$Y$7&amp;", "&amp;[11]пр.взв!$Y$8&amp;", "&amp;[11]пр.взв!$Y$9&amp;", "&amp;[11]пр.взв!$Y$10&amp;", "&amp;[11]пр.взв!$Y$11&amp;", "&amp;[11]пр.взв!$Y$12&amp;", "&amp;[11]пр.взв!$Y$13&amp;", "&amp;[11]пр.взв!$Y$14&amp;", "&amp;[11]пр.взв!$Y$15&amp;", "&amp;[11]пр.взв!$Y$16</f>
        <v>Алтайский край, Амурская, Брянская, Воронежская, КБР, Костромская, Краснодарский, Курганская, Москва, Нижегородская</v>
      </c>
    </row>
    <row r="45" spans="1:10" ht="24" customHeight="1">
      <c r="A45" s="117" t="s">
        <v>106</v>
      </c>
      <c r="B45" s="113" t="s">
        <v>5</v>
      </c>
      <c r="C45" s="79" t="str">
        <f>призеры!C72</f>
        <v>ЩИПИНЦЫН Матвей Алексеевич</v>
      </c>
      <c r="D45" s="79" t="str">
        <f>призеры!D72</f>
        <v>10.12.04, 1</v>
      </c>
      <c r="E45" s="79" t="str">
        <f>призеры!F72</f>
        <v>Пермский кр., Краснокамск</v>
      </c>
      <c r="F45" s="112">
        <f>[11]пр.взв!$AH$7</f>
        <v>30</v>
      </c>
      <c r="G45" s="112"/>
      <c r="H45" s="111" t="str">
        <f>[11]пр.взв!$Y$7&amp;", "&amp;[11]пр.взв!$Y$8&amp;", "&amp;[11]пр.взв!$Y$9&amp;", "&amp;[11]пр.взв!$Y$10&amp;", "&amp;[11]пр.взв!$Y$11&amp;", "&amp;[11]пр.взв!$Y$12&amp;", "&amp;[11]пр.взв!$Y$13&amp;", "&amp;[11]пр.взв!$Y$14&amp;", "&amp;[11]пр.взв!$Y$15&amp;", "&amp;[11]пр.взв!$Y$16</f>
        <v>Алтайский край, Амурская, Брянская, Воронежская, КБР, Костромская, Краснодарский, Курганская, Москва, Нижегородская</v>
      </c>
    </row>
    <row r="46" spans="1:10" ht="24" customHeight="1">
      <c r="A46" s="117" t="s">
        <v>106</v>
      </c>
      <c r="B46" s="113" t="s">
        <v>6</v>
      </c>
      <c r="C46" s="79" t="str">
        <f>призеры!C73</f>
        <v>ШКОЛЬНИКОВ Ярослав Александрович</v>
      </c>
      <c r="D46" s="79" t="str">
        <f>призеры!D73</f>
        <v>27.06.04, 1ю</v>
      </c>
      <c r="E46" s="79" t="str">
        <f>призеры!F73</f>
        <v>Саратовская, Ртищево, МО</v>
      </c>
      <c r="F46" s="112">
        <f>[11]пр.взв!$AH$7</f>
        <v>30</v>
      </c>
      <c r="G46" s="112"/>
      <c r="H46" s="111" t="str">
        <f>[11]пр.взв!$Y$7&amp;", "&amp;[11]пр.взв!$Y$8&amp;", "&amp;[11]пр.взв!$Y$9&amp;", "&amp;[11]пр.взв!$Y$10&amp;", "&amp;[11]пр.взв!$Y$11&amp;", "&amp;[11]пр.взв!$Y$12&amp;", "&amp;[11]пр.взв!$Y$13&amp;", "&amp;[11]пр.взв!$Y$14&amp;", "&amp;[11]пр.взв!$Y$15&amp;", "&amp;[11]пр.взв!$Y$16</f>
        <v>Алтайский край, Амурская, Брянская, Воронежская, КБР, Костромская, Краснодарский, Курганская, Москва, Нижегородская</v>
      </c>
    </row>
    <row r="47" spans="1:10" ht="24" customHeight="1" thickBot="1">
      <c r="A47" s="118" t="s">
        <v>106</v>
      </c>
      <c r="B47" s="114" t="s">
        <v>6</v>
      </c>
      <c r="C47" s="83" t="str">
        <f>призеры!C74</f>
        <v>ХУРСИК Тимофей Евгеньевич</v>
      </c>
      <c r="D47" s="83" t="str">
        <f>призеры!D74</f>
        <v>04.03.05, 1ю</v>
      </c>
      <c r="E47" s="83" t="str">
        <f>призеры!F74</f>
        <v>Саратовская, Балашов , ФСОП "Россия"</v>
      </c>
      <c r="F47" s="116">
        <f>[11]пр.взв!$AH$7</f>
        <v>30</v>
      </c>
      <c r="G47" s="116"/>
      <c r="H47" s="115" t="str">
        <f>[11]пр.взв!$Y$7&amp;", "&amp;[11]пр.взв!$Y$8&amp;", "&amp;[11]пр.взв!$Y$9&amp;", "&amp;[11]пр.взв!$Y$10&amp;", "&amp;[11]пр.взв!$Y$11&amp;", "&amp;[11]пр.взв!$Y$12&amp;", "&amp;[11]пр.взв!$Y$13&amp;", "&amp;[11]пр.взв!$Y$14&amp;", "&amp;[11]пр.взв!$Y$15&amp;", "&amp;[11]пр.взв!$Y$16</f>
        <v>Алтайский край, Амурская, Брянская, Воронежская, КБР, Костромская, Краснодарский, Курганская, Москва, Нижегородская</v>
      </c>
    </row>
    <row r="48" spans="1:10" ht="24" hidden="1" customHeight="1">
      <c r="A48" s="206">
        <v>68</v>
      </c>
      <c r="B48" s="195" t="s">
        <v>4</v>
      </c>
      <c r="C48" s="197" t="s">
        <v>107</v>
      </c>
      <c r="D48" s="199" t="s">
        <v>108</v>
      </c>
      <c r="E48" s="201" t="s">
        <v>109</v>
      </c>
      <c r="F48" s="189" t="s">
        <v>110</v>
      </c>
      <c r="G48" s="189" t="s">
        <v>13</v>
      </c>
      <c r="H48" s="191" t="str">
        <f>CONCATENATE([10]пр.взв!$AA$7,[10]пр.взв!$AM$7,[10]пр.взв!$AA$8,[10]пр.взв!$AM$7,[10]пр.взв!$AA$9,[10]пр.взв!$AM$7,[10]пр.взв!$AA$10,[10]пр.взв!$AM$7,[10]пр.взв!$AA$11,[10]пр.взв!$AM$7,[10]пр.взв!$AA$12,[10]пр.взв!$AM$7,[10]пр.взв!$AA$13,[10]пр.взв!$AM$7,[10]пр.взв!$AA$14,[10]пр.взв!$AM$7,[10]пр.взв!$AA$15,[10]пр.взв!$AM$7,[10]пр.взв!$AA$16)</f>
        <v xml:space="preserve">       1  </v>
      </c>
    </row>
    <row r="49" spans="1:8" ht="24" hidden="1" customHeight="1" thickBot="1">
      <c r="A49" s="207"/>
      <c r="B49" s="208"/>
      <c r="C49" s="209"/>
      <c r="D49" s="210"/>
      <c r="E49" s="211"/>
      <c r="F49" s="190"/>
      <c r="G49" s="190"/>
      <c r="H49" s="192"/>
    </row>
    <row r="50" spans="1:8" ht="24" hidden="1" customHeight="1">
      <c r="A50" s="193"/>
      <c r="B50" s="195" t="s">
        <v>4</v>
      </c>
      <c r="C50" s="197"/>
      <c r="D50" s="199"/>
      <c r="E50" s="201"/>
      <c r="F50" s="189"/>
      <c r="G50" s="189"/>
      <c r="H50" s="204"/>
    </row>
    <row r="51" spans="1:8" ht="24" hidden="1" customHeight="1">
      <c r="A51" s="194"/>
      <c r="B51" s="196"/>
      <c r="C51" s="198"/>
      <c r="D51" s="200"/>
      <c r="E51" s="202"/>
      <c r="F51" s="203"/>
      <c r="G51" s="203"/>
      <c r="H51" s="205"/>
    </row>
    <row r="52" spans="1:8" ht="24" customHeight="1">
      <c r="A52" s="212" t="s">
        <v>111</v>
      </c>
      <c r="B52" s="213"/>
      <c r="C52" s="213"/>
      <c r="D52" s="213"/>
      <c r="E52" s="213"/>
      <c r="F52" s="213"/>
      <c r="G52" s="213"/>
      <c r="H52" s="214"/>
    </row>
    <row r="53" spans="1:8" ht="24" customHeight="1" thickBot="1">
      <c r="A53" s="215"/>
      <c r="B53" s="216"/>
      <c r="C53" s="216"/>
      <c r="D53" s="216"/>
      <c r="E53" s="216"/>
      <c r="F53" s="216"/>
      <c r="G53" s="216"/>
      <c r="H53" s="217"/>
    </row>
    <row r="54" spans="1:8">
      <c r="A54" s="218">
        <v>52</v>
      </c>
      <c r="B54" s="219" t="s">
        <v>4</v>
      </c>
      <c r="C54" s="220" t="s">
        <v>112</v>
      </c>
      <c r="D54" s="222" t="s">
        <v>113</v>
      </c>
      <c r="E54" s="223" t="s">
        <v>114</v>
      </c>
      <c r="F54" s="224" t="s">
        <v>115</v>
      </c>
      <c r="G54" s="222">
        <v>4</v>
      </c>
      <c r="H54" s="226" t="s">
        <v>116</v>
      </c>
    </row>
    <row r="55" spans="1:8" ht="13.5" thickBot="1">
      <c r="A55" s="207"/>
      <c r="B55" s="208"/>
      <c r="C55" s="221"/>
      <c r="D55" s="210"/>
      <c r="E55" s="211"/>
      <c r="F55" s="225"/>
      <c r="G55" s="225"/>
      <c r="H55" s="227"/>
    </row>
    <row r="56" spans="1:8">
      <c r="A56" s="218">
        <v>57</v>
      </c>
      <c r="B56" s="219" t="s">
        <v>4</v>
      </c>
      <c r="C56" s="230" t="s">
        <v>117</v>
      </c>
      <c r="D56" s="232" t="s">
        <v>118</v>
      </c>
      <c r="E56" s="234" t="s">
        <v>119</v>
      </c>
      <c r="F56" s="228" t="s">
        <v>120</v>
      </c>
      <c r="G56" s="228" t="s">
        <v>91</v>
      </c>
      <c r="H56" s="226" t="s">
        <v>121</v>
      </c>
    </row>
    <row r="57" spans="1:8" ht="13.5" thickBot="1">
      <c r="A57" s="207"/>
      <c r="B57" s="208"/>
      <c r="C57" s="231"/>
      <c r="D57" s="233"/>
      <c r="E57" s="235"/>
      <c r="F57" s="229"/>
      <c r="G57" s="229"/>
      <c r="H57" s="227"/>
    </row>
    <row r="58" spans="1:8">
      <c r="A58" s="218">
        <v>62</v>
      </c>
      <c r="B58" s="219" t="s">
        <v>4</v>
      </c>
      <c r="C58" s="220" t="s">
        <v>112</v>
      </c>
      <c r="D58" s="222" t="s">
        <v>113</v>
      </c>
      <c r="E58" s="223" t="s">
        <v>114</v>
      </c>
      <c r="F58" s="224" t="s">
        <v>115</v>
      </c>
      <c r="G58" s="222">
        <v>4</v>
      </c>
      <c r="H58" s="226" t="s">
        <v>116</v>
      </c>
    </row>
    <row r="59" spans="1:8" ht="13.5" thickBot="1">
      <c r="A59" s="207"/>
      <c r="B59" s="208"/>
      <c r="C59" s="221"/>
      <c r="D59" s="210"/>
      <c r="E59" s="211"/>
      <c r="F59" s="225"/>
      <c r="G59" s="225"/>
      <c r="H59" s="227"/>
    </row>
    <row r="60" spans="1:8">
      <c r="A60" s="206">
        <v>68</v>
      </c>
      <c r="B60" s="195" t="s">
        <v>4</v>
      </c>
      <c r="C60" s="237"/>
      <c r="D60" s="238"/>
      <c r="E60" s="239"/>
      <c r="F60" s="236"/>
      <c r="G60" s="236"/>
      <c r="H60" s="191" t="s">
        <v>122</v>
      </c>
    </row>
    <row r="61" spans="1:8" ht="13.5" thickBot="1">
      <c r="A61" s="207"/>
      <c r="B61" s="208"/>
      <c r="C61" s="231"/>
      <c r="D61" s="233"/>
      <c r="E61" s="235"/>
      <c r="F61" s="229"/>
      <c r="G61" s="229"/>
      <c r="H61" s="227"/>
    </row>
    <row r="62" spans="1:8">
      <c r="A62" s="218">
        <v>74</v>
      </c>
      <c r="B62" s="219" t="s">
        <v>4</v>
      </c>
      <c r="C62" s="220" t="s">
        <v>112</v>
      </c>
      <c r="D62" s="222" t="s">
        <v>113</v>
      </c>
      <c r="E62" s="223" t="s">
        <v>114</v>
      </c>
      <c r="F62" s="224" t="s">
        <v>115</v>
      </c>
      <c r="G62" s="222">
        <v>4</v>
      </c>
      <c r="H62" s="226" t="s">
        <v>116</v>
      </c>
    </row>
    <row r="63" spans="1:8" ht="13.5" thickBot="1">
      <c r="A63" s="207"/>
      <c r="B63" s="208"/>
      <c r="C63" s="221"/>
      <c r="D63" s="210"/>
      <c r="E63" s="211"/>
      <c r="F63" s="225"/>
      <c r="G63" s="225"/>
      <c r="H63" s="227"/>
    </row>
    <row r="64" spans="1:8">
      <c r="A64" s="206">
        <v>82</v>
      </c>
      <c r="B64" s="195" t="s">
        <v>4</v>
      </c>
      <c r="C64" s="237"/>
      <c r="D64" s="238"/>
      <c r="E64" s="239"/>
      <c r="F64" s="236"/>
      <c r="G64" s="236"/>
      <c r="H64" s="191" t="s">
        <v>122</v>
      </c>
    </row>
    <row r="65" spans="1:8" ht="13.5" thickBot="1">
      <c r="A65" s="207"/>
      <c r="B65" s="208"/>
      <c r="C65" s="231"/>
      <c r="D65" s="233"/>
      <c r="E65" s="235"/>
      <c r="F65" s="229"/>
      <c r="G65" s="229"/>
      <c r="H65" s="227"/>
    </row>
    <row r="66" spans="1:8">
      <c r="A66" s="218">
        <v>90</v>
      </c>
      <c r="B66" s="219" t="s">
        <v>4</v>
      </c>
      <c r="C66" s="220" t="s">
        <v>112</v>
      </c>
      <c r="D66" s="222" t="s">
        <v>113</v>
      </c>
      <c r="E66" s="223" t="s">
        <v>114</v>
      </c>
      <c r="F66" s="224" t="s">
        <v>115</v>
      </c>
      <c r="G66" s="222">
        <v>4</v>
      </c>
      <c r="H66" s="226" t="s">
        <v>116</v>
      </c>
    </row>
    <row r="67" spans="1:8" ht="13.5" thickBot="1">
      <c r="A67" s="207"/>
      <c r="B67" s="208"/>
      <c r="C67" s="221"/>
      <c r="D67" s="210"/>
      <c r="E67" s="211"/>
      <c r="F67" s="225"/>
      <c r="G67" s="225"/>
      <c r="H67" s="227"/>
    </row>
    <row r="68" spans="1:8">
      <c r="A68" s="206">
        <v>100</v>
      </c>
      <c r="B68" s="195" t="s">
        <v>4</v>
      </c>
      <c r="C68" s="237"/>
      <c r="D68" s="238"/>
      <c r="E68" s="239"/>
      <c r="F68" s="236"/>
      <c r="G68" s="236"/>
      <c r="H68" s="191" t="s">
        <v>122</v>
      </c>
    </row>
    <row r="69" spans="1:8" ht="13.5" thickBot="1">
      <c r="A69" s="207"/>
      <c r="B69" s="208"/>
      <c r="C69" s="231"/>
      <c r="D69" s="233"/>
      <c r="E69" s="235"/>
      <c r="F69" s="229"/>
      <c r="G69" s="229"/>
      <c r="H69" s="227"/>
    </row>
    <row r="70" spans="1:8">
      <c r="A70" s="206" t="s">
        <v>106</v>
      </c>
      <c r="B70" s="195" t="s">
        <v>4</v>
      </c>
      <c r="C70" s="237"/>
      <c r="D70" s="238"/>
      <c r="E70" s="239"/>
      <c r="F70" s="236"/>
      <c r="G70" s="236"/>
      <c r="H70" s="191" t="s">
        <v>122</v>
      </c>
    </row>
    <row r="71" spans="1:8" ht="13.5" thickBot="1">
      <c r="A71" s="207"/>
      <c r="B71" s="208"/>
      <c r="C71" s="231"/>
      <c r="D71" s="233"/>
      <c r="E71" s="235"/>
      <c r="F71" s="229"/>
      <c r="G71" s="229"/>
      <c r="H71" s="227"/>
    </row>
    <row r="72" spans="1:8" ht="15.75">
      <c r="B72" s="12"/>
      <c r="C72" s="3"/>
      <c r="D72" s="4"/>
      <c r="E72" s="5"/>
      <c r="F72" s="55"/>
      <c r="G72" s="55"/>
      <c r="H72" s="3"/>
    </row>
    <row r="73" spans="1:8" ht="15.75">
      <c r="B73" s="56" t="str">
        <f>призеры!B79</f>
        <v>Гл. судья, судья ВК</v>
      </c>
      <c r="C73" s="57"/>
      <c r="D73" s="57"/>
      <c r="E73" s="57"/>
      <c r="F73" s="240" t="str">
        <f>призеры!F79</f>
        <v>С.А.Малов</v>
      </c>
      <c r="G73" s="240"/>
      <c r="H73" s="58" t="str">
        <f>призеры!F80</f>
        <v>/Чебоксары/</v>
      </c>
    </row>
    <row r="74" spans="1:8" ht="15.75">
      <c r="B74" s="59"/>
      <c r="C74" s="60"/>
      <c r="D74" s="60"/>
      <c r="E74" s="60"/>
      <c r="F74" s="240"/>
      <c r="G74" s="240"/>
      <c r="H74" s="60"/>
    </row>
    <row r="75" spans="1:8" ht="15.75">
      <c r="B75" s="59" t="str">
        <f>призеры!B81</f>
        <v>Гл. секретарь, судья ВК</v>
      </c>
      <c r="C75" s="60"/>
      <c r="D75" s="60"/>
      <c r="E75" s="60"/>
      <c r="F75" s="240" t="str">
        <f>призеры!F81</f>
        <v>В.И.Рожков</v>
      </c>
      <c r="G75" s="240"/>
      <c r="H75" s="61" t="str">
        <f>призеры!F82</f>
        <v>/Саратов/</v>
      </c>
    </row>
  </sheetData>
  <mergeCells count="105">
    <mergeCell ref="F73:G73"/>
    <mergeCell ref="F74:G74"/>
    <mergeCell ref="F75:G75"/>
    <mergeCell ref="A7:H7"/>
    <mergeCell ref="G68:G69"/>
    <mergeCell ref="H68:H69"/>
    <mergeCell ref="A70:A71"/>
    <mergeCell ref="B70:B71"/>
    <mergeCell ref="C70:C71"/>
    <mergeCell ref="D70:D71"/>
    <mergeCell ref="E70:E71"/>
    <mergeCell ref="F70:F71"/>
    <mergeCell ref="G70:G71"/>
    <mergeCell ref="H70:H71"/>
    <mergeCell ref="A68:A69"/>
    <mergeCell ref="B68:B69"/>
    <mergeCell ref="C68:C69"/>
    <mergeCell ref="D68:D69"/>
    <mergeCell ref="E68:E69"/>
    <mergeCell ref="F68:F69"/>
    <mergeCell ref="G64:G65"/>
    <mergeCell ref="H64:H65"/>
    <mergeCell ref="A66:A67"/>
    <mergeCell ref="B66:B67"/>
    <mergeCell ref="C66:C67"/>
    <mergeCell ref="D66:D67"/>
    <mergeCell ref="E66:E67"/>
    <mergeCell ref="F66:F67"/>
    <mergeCell ref="G66:G67"/>
    <mergeCell ref="H66:H67"/>
    <mergeCell ref="A64:A65"/>
    <mergeCell ref="B64:B65"/>
    <mergeCell ref="C64:C65"/>
    <mergeCell ref="D64:D65"/>
    <mergeCell ref="E64:E65"/>
    <mergeCell ref="F64:F65"/>
    <mergeCell ref="G60:G61"/>
    <mergeCell ref="H60:H61"/>
    <mergeCell ref="A62:A63"/>
    <mergeCell ref="B62:B63"/>
    <mergeCell ref="C62:C63"/>
    <mergeCell ref="D62:D63"/>
    <mergeCell ref="E62:E63"/>
    <mergeCell ref="F62:F63"/>
    <mergeCell ref="G62:G63"/>
    <mergeCell ref="H62:H63"/>
    <mergeCell ref="A60:A61"/>
    <mergeCell ref="B60:B61"/>
    <mergeCell ref="C60:C61"/>
    <mergeCell ref="D60:D61"/>
    <mergeCell ref="E60:E61"/>
    <mergeCell ref="F60:F61"/>
    <mergeCell ref="G56:G57"/>
    <mergeCell ref="H56:H57"/>
    <mergeCell ref="A58:A59"/>
    <mergeCell ref="B58:B59"/>
    <mergeCell ref="C58:C59"/>
    <mergeCell ref="D58:D59"/>
    <mergeCell ref="E58:E59"/>
    <mergeCell ref="F58:F59"/>
    <mergeCell ref="G58:G59"/>
    <mergeCell ref="H58:H59"/>
    <mergeCell ref="A56:A57"/>
    <mergeCell ref="B56:B57"/>
    <mergeCell ref="C56:C57"/>
    <mergeCell ref="D56:D57"/>
    <mergeCell ref="E56:E57"/>
    <mergeCell ref="F56:F57"/>
    <mergeCell ref="A52:H53"/>
    <mergeCell ref="A54:A55"/>
    <mergeCell ref="B54:B55"/>
    <mergeCell ref="C54:C55"/>
    <mergeCell ref="D54:D55"/>
    <mergeCell ref="E54:E55"/>
    <mergeCell ref="F54:F55"/>
    <mergeCell ref="G54:G55"/>
    <mergeCell ref="H54:H55"/>
    <mergeCell ref="G48:G49"/>
    <mergeCell ref="H48:H49"/>
    <mergeCell ref="A50:A51"/>
    <mergeCell ref="B50:B51"/>
    <mergeCell ref="C50:C51"/>
    <mergeCell ref="D50:D51"/>
    <mergeCell ref="E50:E51"/>
    <mergeCell ref="F50:F51"/>
    <mergeCell ref="G50:G51"/>
    <mergeCell ref="H50:H51"/>
    <mergeCell ref="A48:A49"/>
    <mergeCell ref="B48:B49"/>
    <mergeCell ref="C48:C49"/>
    <mergeCell ref="D48:D49"/>
    <mergeCell ref="E48:E49"/>
    <mergeCell ref="F48:F49"/>
    <mergeCell ref="G5:G6"/>
    <mergeCell ref="H5:H6"/>
    <mergeCell ref="A1:H1"/>
    <mergeCell ref="A2:H2"/>
    <mergeCell ref="A3:H3"/>
    <mergeCell ref="A4:H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4"/>
  <sheetViews>
    <sheetView workbookViewId="0">
      <selection activeCell="C18" sqref="C18"/>
    </sheetView>
  </sheetViews>
  <sheetFormatPr defaultColWidth="9.140625" defaultRowHeight="12.75"/>
  <cols>
    <col min="1" max="1" width="1.7109375" style="31" customWidth="1"/>
    <col min="2" max="2" width="5.28515625" style="31" customWidth="1"/>
    <col min="3" max="3" width="9.5703125" style="31" customWidth="1"/>
    <col min="4" max="4" width="9.140625" style="31"/>
    <col min="5" max="5" width="9.7109375" style="31" customWidth="1"/>
    <col min="6" max="7" width="9.140625" style="31"/>
    <col min="8" max="8" width="9.42578125" style="31" customWidth="1"/>
    <col min="9" max="9" width="10.28515625" style="31" bestFit="1" customWidth="1"/>
    <col min="10" max="10" width="9.140625" style="31"/>
    <col min="11" max="11" width="12" style="31" customWidth="1"/>
    <col min="12" max="12" width="9.140625" style="31" customWidth="1"/>
    <col min="13" max="16384" width="9.140625" style="31"/>
  </cols>
  <sheetData>
    <row r="1" spans="1:22">
      <c r="C1" s="31" t="s">
        <v>141</v>
      </c>
      <c r="D1" s="257" t="s">
        <v>7</v>
      </c>
      <c r="E1" s="257"/>
      <c r="F1" s="257"/>
      <c r="G1" s="257"/>
      <c r="H1" s="257"/>
      <c r="O1" s="257" t="s">
        <v>7</v>
      </c>
      <c r="P1" s="257"/>
      <c r="Q1" s="257"/>
      <c r="R1" s="257"/>
      <c r="S1" s="257"/>
    </row>
    <row r="2" spans="1:22" ht="6" customHeight="1"/>
    <row r="3" spans="1:22" ht="15.75">
      <c r="E3" s="258" t="s">
        <v>24</v>
      </c>
      <c r="F3" s="258"/>
      <c r="G3" s="258"/>
      <c r="P3" s="258" t="s">
        <v>24</v>
      </c>
      <c r="Q3" s="258"/>
      <c r="R3" s="258"/>
    </row>
    <row r="4" spans="1:22" ht="5.25" customHeight="1"/>
    <row r="5" spans="1:22">
      <c r="A5" s="32" t="s">
        <v>25</v>
      </c>
      <c r="B5" s="32"/>
      <c r="C5" s="32"/>
      <c r="D5" s="33" t="str">
        <f>мс!C9</f>
        <v>СОЛУЯНОВ Тимур Витальевич</v>
      </c>
      <c r="E5" s="33"/>
      <c r="F5" s="33"/>
      <c r="G5" s="33"/>
      <c r="H5" s="33"/>
      <c r="I5" s="33"/>
      <c r="J5" s="33"/>
      <c r="K5" s="34"/>
      <c r="M5" s="32" t="s">
        <v>25</v>
      </c>
      <c r="N5" s="32"/>
      <c r="O5" s="33" t="str">
        <f>мс!C11</f>
        <v>НИКОНОРОВ Тимур Сергеевич</v>
      </c>
      <c r="P5" s="33"/>
      <c r="Q5" s="33"/>
      <c r="R5" s="33"/>
      <c r="S5" s="33"/>
      <c r="T5" s="33"/>
      <c r="U5" s="33"/>
      <c r="V5" s="34"/>
    </row>
    <row r="6" spans="1:22" ht="9.75" customHeight="1">
      <c r="F6" s="35" t="s">
        <v>26</v>
      </c>
      <c r="Q6" s="35" t="s">
        <v>26</v>
      </c>
    </row>
    <row r="7" spans="1:22" ht="27" customHeight="1">
      <c r="A7" s="31" t="s">
        <v>27</v>
      </c>
      <c r="F7" s="260" t="str">
        <f>призеры!$A$3</f>
        <v>Первенство Приволжского федерального округа по самбо среди юношей и девушек (13-14 лет) ( 2004-05гг.р.)</v>
      </c>
      <c r="G7" s="260"/>
      <c r="H7" s="260"/>
      <c r="I7" s="260"/>
      <c r="J7" s="260"/>
      <c r="K7" s="260"/>
      <c r="M7" s="31" t="s">
        <v>27</v>
      </c>
      <c r="Q7" s="259" t="str">
        <f>призеры!$A$3</f>
        <v>Первенство Приволжского федерального округа по самбо среди юношей и девушек (13-14 лет) ( 2004-05гг.р.)</v>
      </c>
      <c r="R7" s="259"/>
      <c r="S7" s="259"/>
      <c r="T7" s="259"/>
      <c r="U7" s="259"/>
      <c r="V7" s="259"/>
    </row>
    <row r="8" spans="1:22" ht="14.25" customHeight="1">
      <c r="G8" s="35" t="s">
        <v>28</v>
      </c>
      <c r="R8" s="35" t="s">
        <v>28</v>
      </c>
    </row>
    <row r="9" spans="1:22" ht="16.5" customHeight="1">
      <c r="A9" s="31" t="s">
        <v>29</v>
      </c>
      <c r="D9" s="257" t="str">
        <f>[12]реквизиты!$F$11</f>
        <v>06 декабря 2017г.</v>
      </c>
      <c r="E9" s="257"/>
      <c r="F9" s="257"/>
      <c r="G9" s="34"/>
      <c r="H9" s="31" t="s">
        <v>30</v>
      </c>
      <c r="I9" s="257" t="str">
        <f>[12]реквизиты!$D$11</f>
        <v>г.Красноярск</v>
      </c>
      <c r="J9" s="257"/>
      <c r="K9" s="34"/>
      <c r="M9" s="31" t="s">
        <v>29</v>
      </c>
      <c r="O9" s="257" t="str">
        <f>[12]реквизиты!$F$11</f>
        <v>06 декабря 2017г.</v>
      </c>
      <c r="P9" s="257"/>
      <c r="Q9" s="257"/>
      <c r="R9" s="34"/>
      <c r="S9" s="31" t="s">
        <v>30</v>
      </c>
      <c r="T9" s="257" t="str">
        <f>[12]реквизиты!$D$11</f>
        <v>г.Красноярск</v>
      </c>
      <c r="U9" s="257"/>
      <c r="V9" s="34"/>
    </row>
    <row r="10" spans="1:22" ht="10.5" customHeight="1">
      <c r="D10" s="35" t="s">
        <v>31</v>
      </c>
      <c r="J10" s="35" t="s">
        <v>32</v>
      </c>
      <c r="O10" s="35" t="s">
        <v>31</v>
      </c>
      <c r="U10" s="35" t="s">
        <v>32</v>
      </c>
    </row>
    <row r="11" spans="1:22" ht="16.5" customHeight="1">
      <c r="A11" s="36"/>
      <c r="B11" s="36"/>
      <c r="C11" s="36"/>
      <c r="D11" s="31" t="s">
        <v>33</v>
      </c>
      <c r="F11" s="34">
        <f>мс!A9</f>
        <v>52</v>
      </c>
      <c r="G11" s="34"/>
      <c r="H11" s="37" t="s">
        <v>34</v>
      </c>
      <c r="M11" s="36"/>
      <c r="N11" s="36"/>
      <c r="O11" s="31" t="s">
        <v>33</v>
      </c>
      <c r="Q11" s="34">
        <f>мс!A11</f>
        <v>57</v>
      </c>
      <c r="R11" s="34"/>
      <c r="S11" s="37" t="s">
        <v>34</v>
      </c>
    </row>
    <row r="12" spans="1:22">
      <c r="A12" s="36"/>
      <c r="B12" s="36"/>
      <c r="C12" s="36"/>
      <c r="D12" s="38"/>
      <c r="E12" s="36"/>
      <c r="F12" s="36"/>
      <c r="M12" s="36"/>
      <c r="N12" s="36"/>
      <c r="O12" s="38"/>
      <c r="P12" s="36"/>
      <c r="Q12" s="36"/>
    </row>
    <row r="13" spans="1:22" ht="15" customHeight="1">
      <c r="A13" s="31" t="s">
        <v>35</v>
      </c>
      <c r="C13" s="40" t="str">
        <f>мс!B9</f>
        <v>1</v>
      </c>
      <c r="D13" s="34"/>
      <c r="E13" s="31" t="s">
        <v>36</v>
      </c>
      <c r="F13" s="54">
        <f>мс!F9</f>
        <v>8</v>
      </c>
      <c r="G13" s="253" t="s">
        <v>90</v>
      </c>
      <c r="H13" s="253"/>
      <c r="I13" s="253"/>
      <c r="J13" s="253"/>
      <c r="K13" s="253"/>
      <c r="M13" s="31" t="s">
        <v>35</v>
      </c>
      <c r="N13" s="40" t="str">
        <f>мс!B11</f>
        <v>1</v>
      </c>
      <c r="O13" s="34"/>
      <c r="P13" s="31" t="s">
        <v>36</v>
      </c>
      <c r="Q13" s="39">
        <f>мс!F11</f>
        <v>11</v>
      </c>
      <c r="R13" s="253" t="s">
        <v>105</v>
      </c>
      <c r="S13" s="253"/>
      <c r="T13" s="253"/>
      <c r="U13" s="253"/>
      <c r="V13" s="253"/>
    </row>
    <row r="14" spans="1:22" ht="17.25" customHeight="1">
      <c r="A14" s="253" t="s">
        <v>124</v>
      </c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M14" s="253" t="s">
        <v>125</v>
      </c>
      <c r="N14" s="253"/>
      <c r="O14" s="253"/>
      <c r="P14" s="253"/>
      <c r="Q14" s="253"/>
      <c r="R14" s="253"/>
      <c r="S14" s="253"/>
      <c r="T14" s="253"/>
      <c r="U14" s="253"/>
      <c r="V14" s="253"/>
    </row>
    <row r="15" spans="1:22">
      <c r="A15" s="31" t="s">
        <v>39</v>
      </c>
      <c r="D15" s="31" t="s">
        <v>40</v>
      </c>
      <c r="E15" s="40" t="s">
        <v>91</v>
      </c>
      <c r="F15" s="41" t="s">
        <v>92</v>
      </c>
      <c r="G15" s="37" t="s">
        <v>42</v>
      </c>
      <c r="M15" s="31" t="s">
        <v>39</v>
      </c>
      <c r="O15" s="31" t="s">
        <v>40</v>
      </c>
      <c r="P15" s="42"/>
      <c r="Q15" s="41" t="s">
        <v>41</v>
      </c>
      <c r="R15" s="37" t="s">
        <v>42</v>
      </c>
    </row>
    <row r="16" spans="1:22" ht="8.25" customHeight="1" thickBo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M16" s="43"/>
      <c r="N16" s="43"/>
      <c r="O16" s="43"/>
      <c r="P16" s="43"/>
      <c r="Q16" s="43"/>
      <c r="R16" s="43"/>
      <c r="S16" s="43"/>
      <c r="T16" s="43"/>
      <c r="U16" s="43"/>
      <c r="V16" s="43"/>
    </row>
    <row r="17" spans="1:22">
      <c r="A17" s="67" t="s">
        <v>43</v>
      </c>
      <c r="B17" s="44" t="s">
        <v>43</v>
      </c>
      <c r="C17" s="254" t="s">
        <v>44</v>
      </c>
      <c r="D17" s="255"/>
      <c r="E17" s="255"/>
      <c r="F17" s="256"/>
      <c r="G17" s="247" t="s">
        <v>45</v>
      </c>
      <c r="H17" s="248"/>
      <c r="I17" s="249"/>
      <c r="J17" s="44" t="s">
        <v>46</v>
      </c>
      <c r="K17" s="70"/>
      <c r="M17" s="44" t="s">
        <v>43</v>
      </c>
      <c r="N17" s="254" t="s">
        <v>44</v>
      </c>
      <c r="O17" s="255"/>
      <c r="P17" s="255"/>
      <c r="Q17" s="256"/>
      <c r="R17" s="45" t="s">
        <v>45</v>
      </c>
      <c r="S17" s="46"/>
      <c r="T17" s="44" t="s">
        <v>46</v>
      </c>
      <c r="U17" s="247"/>
      <c r="V17" s="249"/>
    </row>
    <row r="18" spans="1:22">
      <c r="A18" s="68">
        <v>11</v>
      </c>
      <c r="B18" s="64">
        <v>1</v>
      </c>
      <c r="C18" s="48" t="s">
        <v>141</v>
      </c>
      <c r="D18" s="49"/>
      <c r="E18" s="49"/>
      <c r="F18" s="50"/>
      <c r="G18" s="250" t="s">
        <v>141</v>
      </c>
      <c r="H18" s="251"/>
      <c r="I18" s="252"/>
      <c r="J18" s="52" t="s">
        <v>53</v>
      </c>
      <c r="K18" s="50"/>
      <c r="L18" s="31">
        <v>3</v>
      </c>
      <c r="M18" s="47">
        <v>1</v>
      </c>
      <c r="N18" s="48" t="s">
        <v>147</v>
      </c>
      <c r="O18" s="49"/>
      <c r="P18" s="49"/>
      <c r="Q18" s="50"/>
      <c r="R18" s="51" t="s">
        <v>150</v>
      </c>
      <c r="S18" s="50"/>
      <c r="T18" s="52" t="s">
        <v>48</v>
      </c>
      <c r="U18" s="51"/>
      <c r="V18" s="50"/>
    </row>
    <row r="19" spans="1:22">
      <c r="A19" s="68">
        <v>7</v>
      </c>
      <c r="B19" s="64">
        <v>2</v>
      </c>
      <c r="C19" s="48" t="s">
        <v>142</v>
      </c>
      <c r="D19" s="49"/>
      <c r="E19" s="49"/>
      <c r="F19" s="50"/>
      <c r="G19" s="250" t="s">
        <v>145</v>
      </c>
      <c r="H19" s="251"/>
      <c r="I19" s="252"/>
      <c r="J19" s="52" t="s">
        <v>48</v>
      </c>
      <c r="K19" s="50"/>
      <c r="L19" s="31">
        <v>2</v>
      </c>
      <c r="M19" s="47">
        <v>2</v>
      </c>
      <c r="N19" s="48" t="s">
        <v>148</v>
      </c>
      <c r="O19" s="49"/>
      <c r="P19" s="49"/>
      <c r="Q19" s="50"/>
      <c r="R19" s="51" t="s">
        <v>150</v>
      </c>
      <c r="S19" s="50"/>
      <c r="T19" s="52" t="s">
        <v>48</v>
      </c>
      <c r="U19" s="51"/>
      <c r="V19" s="50"/>
    </row>
    <row r="20" spans="1:22">
      <c r="A20" s="68">
        <v>5</v>
      </c>
      <c r="B20" s="64">
        <v>3</v>
      </c>
      <c r="C20" s="48" t="s">
        <v>143</v>
      </c>
      <c r="D20" s="49"/>
      <c r="E20" s="49"/>
      <c r="F20" s="50"/>
      <c r="G20" s="244" t="s">
        <v>114</v>
      </c>
      <c r="H20" s="245"/>
      <c r="I20" s="246"/>
      <c r="J20" s="52" t="s">
        <v>48</v>
      </c>
      <c r="K20" s="50"/>
      <c r="L20" s="31">
        <v>5</v>
      </c>
      <c r="M20" s="47">
        <v>3</v>
      </c>
      <c r="N20" s="48" t="s">
        <v>149</v>
      </c>
      <c r="O20" s="49"/>
      <c r="P20" s="49"/>
      <c r="Q20" s="50"/>
      <c r="R20" s="51" t="s">
        <v>151</v>
      </c>
      <c r="S20" s="50"/>
      <c r="T20" s="52" t="s">
        <v>53</v>
      </c>
      <c r="U20" s="51"/>
      <c r="V20" s="50"/>
    </row>
    <row r="21" spans="1:22">
      <c r="A21" s="68">
        <v>6</v>
      </c>
      <c r="B21" s="64">
        <v>4</v>
      </c>
      <c r="C21" s="48" t="s">
        <v>144</v>
      </c>
      <c r="D21" s="49"/>
      <c r="E21" s="49"/>
      <c r="F21" s="50"/>
      <c r="G21" s="244" t="s">
        <v>114</v>
      </c>
      <c r="H21" s="245"/>
      <c r="I21" s="246"/>
      <c r="J21" s="52" t="s">
        <v>48</v>
      </c>
      <c r="K21" s="50"/>
      <c r="M21" s="47">
        <v>4</v>
      </c>
      <c r="N21" s="48">
        <v>0</v>
      </c>
      <c r="O21" s="49"/>
      <c r="P21" s="49"/>
      <c r="Q21" s="50"/>
      <c r="R21" s="51">
        <v>0</v>
      </c>
      <c r="S21" s="50"/>
      <c r="T21" s="52" t="s">
        <v>48</v>
      </c>
      <c r="U21" s="51"/>
      <c r="V21" s="50"/>
    </row>
    <row r="22" spans="1:22">
      <c r="A22" s="68"/>
      <c r="B22" s="64"/>
      <c r="C22" s="48" t="s">
        <v>141</v>
      </c>
      <c r="D22" s="49"/>
      <c r="E22" s="49"/>
      <c r="F22" s="50"/>
      <c r="G22" s="51" t="s">
        <v>141</v>
      </c>
      <c r="H22" s="50"/>
      <c r="I22" s="52" t="s">
        <v>141</v>
      </c>
      <c r="J22" s="51"/>
      <c r="K22" s="50"/>
      <c r="M22" s="47">
        <v>5</v>
      </c>
      <c r="N22" s="48">
        <v>0</v>
      </c>
      <c r="O22" s="49"/>
      <c r="P22" s="49"/>
      <c r="Q22" s="50"/>
      <c r="R22" s="51">
        <v>0</v>
      </c>
      <c r="S22" s="50"/>
      <c r="T22" s="52" t="s">
        <v>48</v>
      </c>
      <c r="U22" s="51"/>
      <c r="V22" s="50"/>
    </row>
    <row r="23" spans="1:22" ht="14.25" customHeight="1">
      <c r="A23" s="68"/>
      <c r="B23" s="64"/>
      <c r="C23" s="48" t="s">
        <v>141</v>
      </c>
      <c r="D23" s="49"/>
      <c r="E23" s="49"/>
      <c r="F23" s="50"/>
      <c r="G23" s="51" t="s">
        <v>141</v>
      </c>
      <c r="H23" s="50"/>
      <c r="I23" s="52" t="s">
        <v>141</v>
      </c>
      <c r="J23" s="51"/>
      <c r="K23" s="50"/>
      <c r="M23" s="47">
        <v>6</v>
      </c>
      <c r="N23" s="48">
        <v>0</v>
      </c>
      <c r="O23" s="49"/>
      <c r="P23" s="49"/>
      <c r="Q23" s="50"/>
      <c r="R23" s="51">
        <v>0</v>
      </c>
      <c r="S23" s="50"/>
      <c r="T23" s="52" t="s">
        <v>48</v>
      </c>
      <c r="U23" s="51"/>
      <c r="V23" s="50"/>
    </row>
    <row r="24" spans="1:22" ht="3" customHeight="1"/>
    <row r="25" spans="1:22">
      <c r="F25" s="31" t="s">
        <v>59</v>
      </c>
      <c r="H25" s="34" t="s">
        <v>104</v>
      </c>
      <c r="I25" s="34"/>
      <c r="J25" s="34"/>
      <c r="K25" s="34"/>
      <c r="Q25" s="31" t="s">
        <v>59</v>
      </c>
      <c r="S25" s="34"/>
      <c r="T25" s="34"/>
      <c r="U25" s="34"/>
      <c r="V25" s="34"/>
    </row>
    <row r="26" spans="1:22" ht="9.75" customHeight="1">
      <c r="I26" s="35" t="s">
        <v>61</v>
      </c>
      <c r="T26" s="35" t="s">
        <v>61</v>
      </c>
    </row>
    <row r="27" spans="1:22" ht="17.25" customHeight="1">
      <c r="A27" s="31" t="str">
        <f>[12]реквизиты!$A$6</f>
        <v>Гл. судья, судья ВК</v>
      </c>
      <c r="E27" s="31" t="s">
        <v>62</v>
      </c>
      <c r="F27" s="34"/>
      <c r="G27" s="34"/>
      <c r="H27" s="34"/>
      <c r="I27" s="34" t="str">
        <f>[12]реквизиты!$G$6</f>
        <v>С.Ю. Аткунов</v>
      </c>
      <c r="J27" s="34"/>
      <c r="K27" s="34"/>
      <c r="M27" s="31" t="str">
        <f>[12]реквизиты!$A$6</f>
        <v>Гл. судья, судья ВК</v>
      </c>
      <c r="P27" s="31" t="s">
        <v>62</v>
      </c>
      <c r="Q27" s="34"/>
      <c r="R27" s="34"/>
      <c r="S27" s="34"/>
      <c r="T27" s="34" t="str">
        <f>[12]реквизиты!$G$6</f>
        <v>С.Ю. Аткунов</v>
      </c>
      <c r="U27" s="34"/>
      <c r="V27" s="34"/>
    </row>
    <row r="28" spans="1:22" ht="9" customHeight="1">
      <c r="G28" s="35" t="s">
        <v>63</v>
      </c>
      <c r="J28" s="53" t="s">
        <v>64</v>
      </c>
      <c r="R28" s="35" t="s">
        <v>63</v>
      </c>
      <c r="U28" s="53" t="s">
        <v>64</v>
      </c>
    </row>
    <row r="29" spans="1:22" ht="17.25" customHeight="1">
      <c r="A29" s="31" t="str">
        <f>[12]реквизиты!$A$8</f>
        <v>Гл. секретарь, судья ВК</v>
      </c>
      <c r="E29" s="41" t="s">
        <v>62</v>
      </c>
      <c r="F29" s="34"/>
      <c r="G29" s="34"/>
      <c r="H29" s="34"/>
      <c r="I29" s="34" t="str">
        <f>[12]реквизиты!$G$8</f>
        <v>Д.Е.Вышегородцев</v>
      </c>
      <c r="J29" s="34"/>
      <c r="K29" s="34"/>
      <c r="M29" s="31" t="str">
        <f>[12]реквизиты!$A$8</f>
        <v>Гл. секретарь, судья ВК</v>
      </c>
      <c r="P29" s="41" t="s">
        <v>62</v>
      </c>
      <c r="Q29" s="34"/>
      <c r="R29" s="34"/>
      <c r="S29" s="34"/>
      <c r="T29" s="34" t="str">
        <f>[12]реквизиты!$G$8</f>
        <v>Д.Е.Вышегородцев</v>
      </c>
      <c r="U29" s="34"/>
      <c r="V29" s="34"/>
    </row>
    <row r="30" spans="1:22" ht="9" customHeight="1">
      <c r="G30" s="35" t="s">
        <v>63</v>
      </c>
      <c r="J30" s="53" t="s">
        <v>64</v>
      </c>
      <c r="R30" s="35" t="s">
        <v>63</v>
      </c>
      <c r="U30" s="53" t="s">
        <v>64</v>
      </c>
    </row>
    <row r="33" spans="1:22" ht="38.25" customHeight="1"/>
    <row r="34" spans="1:22">
      <c r="D34" s="257" t="s">
        <v>7</v>
      </c>
      <c r="E34" s="257"/>
      <c r="F34" s="257"/>
      <c r="G34" s="257"/>
      <c r="H34" s="257"/>
      <c r="O34" s="257" t="s">
        <v>7</v>
      </c>
      <c r="P34" s="257"/>
      <c r="Q34" s="257"/>
      <c r="R34" s="257"/>
      <c r="S34" s="257"/>
    </row>
    <row r="35" spans="1:22" ht="7.5" customHeight="1"/>
    <row r="36" spans="1:22" ht="15.75">
      <c r="E36" s="258" t="s">
        <v>24</v>
      </c>
      <c r="F36" s="258"/>
      <c r="G36" s="258"/>
      <c r="P36" s="258" t="s">
        <v>24</v>
      </c>
      <c r="Q36" s="258"/>
      <c r="R36" s="258"/>
    </row>
    <row r="38" spans="1:22" ht="12" customHeight="1">
      <c r="A38" s="32" t="s">
        <v>25</v>
      </c>
      <c r="B38" s="32"/>
      <c r="C38" s="32"/>
      <c r="D38" s="33" t="str">
        <f>мс!C13</f>
        <v>ГУГЛЯ Олег Витальевич</v>
      </c>
      <c r="E38" s="33"/>
      <c r="F38" s="33"/>
      <c r="G38" s="33"/>
      <c r="H38" s="33"/>
      <c r="I38" s="33"/>
      <c r="J38" s="33"/>
      <c r="K38" s="34"/>
      <c r="M38" s="32" t="s">
        <v>25</v>
      </c>
      <c r="N38" s="32"/>
      <c r="O38" s="33" t="str">
        <f>мс!C15</f>
        <v>МАРЮШИН Тимофей Дмитриевич</v>
      </c>
      <c r="P38" s="33"/>
      <c r="Q38" s="33"/>
      <c r="R38" s="33"/>
      <c r="S38" s="33"/>
      <c r="T38" s="33"/>
      <c r="U38" s="33"/>
      <c r="V38" s="34"/>
    </row>
    <row r="39" spans="1:22" ht="9.75" customHeight="1">
      <c r="F39" s="35" t="s">
        <v>26</v>
      </c>
      <c r="Q39" s="35" t="s">
        <v>26</v>
      </c>
    </row>
    <row r="40" spans="1:22" ht="24.75" customHeight="1">
      <c r="A40" s="31" t="s">
        <v>27</v>
      </c>
      <c r="F40" s="259" t="str">
        <f>призеры!$A$3</f>
        <v>Первенство Приволжского федерального округа по самбо среди юношей и девушек (13-14 лет) ( 2004-05гг.р.)</v>
      </c>
      <c r="G40" s="259"/>
      <c r="H40" s="259"/>
      <c r="I40" s="259"/>
      <c r="J40" s="259"/>
      <c r="K40" s="259"/>
      <c r="M40" s="31" t="s">
        <v>27</v>
      </c>
      <c r="Q40" s="259" t="str">
        <f>призеры!$A$3</f>
        <v>Первенство Приволжского федерального округа по самбо среди юношей и девушек (13-14 лет) ( 2004-05гг.р.)</v>
      </c>
      <c r="R40" s="259"/>
      <c r="S40" s="259"/>
      <c r="T40" s="259"/>
      <c r="U40" s="259"/>
      <c r="V40" s="259"/>
    </row>
    <row r="41" spans="1:22" ht="9.75" customHeight="1">
      <c r="G41" s="35" t="s">
        <v>28</v>
      </c>
      <c r="R41" s="35" t="s">
        <v>28</v>
      </c>
    </row>
    <row r="42" spans="1:22" ht="17.25" customHeight="1">
      <c r="A42" s="31" t="s">
        <v>29</v>
      </c>
      <c r="D42" s="257" t="str">
        <f>[12]реквизиты!$F$11</f>
        <v>06 декабря 2017г.</v>
      </c>
      <c r="E42" s="257"/>
      <c r="F42" s="257"/>
      <c r="G42" s="34"/>
      <c r="H42" s="31" t="s">
        <v>30</v>
      </c>
      <c r="I42" s="257" t="str">
        <f>[12]реквизиты!$D$11</f>
        <v>г.Красноярск</v>
      </c>
      <c r="J42" s="257"/>
      <c r="K42" s="34"/>
      <c r="M42" s="31" t="s">
        <v>29</v>
      </c>
      <c r="O42" s="257" t="str">
        <f>[12]реквизиты!$F$11</f>
        <v>06 декабря 2017г.</v>
      </c>
      <c r="P42" s="257"/>
      <c r="Q42" s="257"/>
      <c r="R42" s="34"/>
      <c r="S42" s="31" t="s">
        <v>30</v>
      </c>
      <c r="T42" s="257" t="str">
        <f>[12]реквизиты!$D$11</f>
        <v>г.Красноярск</v>
      </c>
      <c r="U42" s="257"/>
      <c r="V42" s="34"/>
    </row>
    <row r="43" spans="1:22">
      <c r="D43" s="35" t="s">
        <v>31</v>
      </c>
      <c r="J43" s="35" t="s">
        <v>32</v>
      </c>
      <c r="O43" s="35" t="s">
        <v>31</v>
      </c>
      <c r="U43" s="35" t="s">
        <v>32</v>
      </c>
    </row>
    <row r="44" spans="1:22">
      <c r="A44" s="36"/>
      <c r="B44" s="36"/>
      <c r="C44" s="36"/>
      <c r="D44" s="31" t="s">
        <v>33</v>
      </c>
      <c r="F44" s="34">
        <f>мс!A13</f>
        <v>62</v>
      </c>
      <c r="G44" s="34"/>
      <c r="H44" s="37" t="s">
        <v>34</v>
      </c>
      <c r="M44" s="36"/>
      <c r="N44" s="36"/>
      <c r="O44" s="31" t="s">
        <v>33</v>
      </c>
      <c r="Q44" s="34">
        <f>мс!A15</f>
        <v>68</v>
      </c>
      <c r="R44" s="34"/>
      <c r="S44" s="37" t="s">
        <v>34</v>
      </c>
    </row>
    <row r="45" spans="1:22" ht="9.75" customHeight="1">
      <c r="A45" s="36"/>
      <c r="B45" s="36"/>
      <c r="C45" s="36"/>
      <c r="D45" s="38"/>
      <c r="E45" s="36"/>
      <c r="F45" s="36"/>
      <c r="M45" s="36"/>
      <c r="N45" s="36"/>
      <c r="O45" s="38"/>
      <c r="P45" s="36"/>
      <c r="Q45" s="36"/>
    </row>
    <row r="46" spans="1:22">
      <c r="A46" s="31" t="s">
        <v>35</v>
      </c>
      <c r="C46" s="40" t="str">
        <f>мс!B13</f>
        <v>1</v>
      </c>
      <c r="D46" s="34"/>
      <c r="E46" s="31" t="s">
        <v>36</v>
      </c>
      <c r="F46" s="54">
        <f>мс!F13</f>
        <v>45</v>
      </c>
      <c r="G46" s="253" t="s">
        <v>128</v>
      </c>
      <c r="H46" s="253"/>
      <c r="I46" s="253"/>
      <c r="J46" s="253"/>
      <c r="K46" s="253"/>
      <c r="M46" s="31" t="s">
        <v>35</v>
      </c>
      <c r="N46" s="40" t="str">
        <f>мс!B15</f>
        <v>1</v>
      </c>
      <c r="O46" s="34"/>
      <c r="P46" s="31" t="s">
        <v>36</v>
      </c>
      <c r="Q46" s="39">
        <f>мс!F15</f>
        <v>7</v>
      </c>
      <c r="R46" s="253" t="s">
        <v>128</v>
      </c>
      <c r="S46" s="253"/>
      <c r="T46" s="253"/>
      <c r="U46" s="253"/>
      <c r="V46" s="253"/>
    </row>
    <row r="47" spans="1:22" ht="16.5" customHeight="1">
      <c r="A47" s="253" t="s">
        <v>126</v>
      </c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M47" s="253" t="s">
        <v>130</v>
      </c>
      <c r="N47" s="253"/>
      <c r="O47" s="253"/>
      <c r="P47" s="253"/>
      <c r="Q47" s="253"/>
      <c r="R47" s="253"/>
      <c r="S47" s="253"/>
      <c r="T47" s="253"/>
      <c r="U47" s="253"/>
      <c r="V47" s="253"/>
    </row>
    <row r="48" spans="1:22">
      <c r="A48" s="31" t="s">
        <v>39</v>
      </c>
      <c r="D48" s="31" t="s">
        <v>40</v>
      </c>
      <c r="E48" s="42">
        <v>4</v>
      </c>
      <c r="F48" s="41" t="s">
        <v>41</v>
      </c>
      <c r="G48" s="37" t="s">
        <v>42</v>
      </c>
      <c r="M48" s="31" t="s">
        <v>39</v>
      </c>
      <c r="O48" s="31" t="s">
        <v>40</v>
      </c>
      <c r="P48" s="42">
        <v>4</v>
      </c>
      <c r="Q48" s="41" t="s">
        <v>41</v>
      </c>
      <c r="R48" s="37" t="s">
        <v>42</v>
      </c>
    </row>
    <row r="49" spans="1:22" ht="7.5" customHeight="1" thickBo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M49" s="43"/>
      <c r="N49" s="43"/>
      <c r="O49" s="43"/>
      <c r="P49" s="43"/>
      <c r="Q49" s="43"/>
      <c r="R49" s="43"/>
      <c r="S49" s="43"/>
      <c r="T49" s="43"/>
      <c r="U49" s="43"/>
      <c r="V49" s="43"/>
    </row>
    <row r="50" spans="1:22">
      <c r="A50" s="71" t="s">
        <v>43</v>
      </c>
      <c r="B50" s="70" t="s">
        <v>43</v>
      </c>
      <c r="C50" s="254" t="s">
        <v>44</v>
      </c>
      <c r="D50" s="255"/>
      <c r="E50" s="255"/>
      <c r="F50" s="256"/>
      <c r="G50" s="45" t="s">
        <v>45</v>
      </c>
      <c r="H50" s="46"/>
      <c r="I50" s="44" t="s">
        <v>46</v>
      </c>
      <c r="J50" s="247"/>
      <c r="K50" s="249"/>
      <c r="M50" s="44" t="s">
        <v>43</v>
      </c>
      <c r="N50" s="254" t="s">
        <v>44</v>
      </c>
      <c r="O50" s="255"/>
      <c r="P50" s="255"/>
      <c r="Q50" s="256"/>
      <c r="R50" s="45" t="s">
        <v>45</v>
      </c>
      <c r="S50" s="46"/>
      <c r="T50" s="44" t="s">
        <v>46</v>
      </c>
      <c r="U50" s="247"/>
      <c r="V50" s="249"/>
    </row>
    <row r="51" spans="1:22">
      <c r="A51" s="68">
        <v>7</v>
      </c>
      <c r="B51" s="64">
        <v>1</v>
      </c>
      <c r="C51" s="48" t="str">
        <f>IFERROR(VLOOKUP(A51,[5]пр.взв!$B$7:$H$70,2,0),"")</f>
        <v>КАРАЗИЕВ Рамазан Магометович</v>
      </c>
      <c r="D51" s="49"/>
      <c r="E51" s="49"/>
      <c r="F51" s="50"/>
      <c r="G51" s="51" t="str">
        <f>IFERROR(VLOOKUP(A51,[5]пр.взв!$B$7:$H$70,5,0),"")</f>
        <v>Краснодарский, Армавир</v>
      </c>
      <c r="H51" s="50"/>
      <c r="I51" s="52" t="str">
        <f>IFERROR(VLOOKUP(A51,[5]пр.взв!$B$7:$K$70,10,0),"")</f>
        <v>кмс</v>
      </c>
      <c r="J51" s="51"/>
      <c r="K51" s="50"/>
      <c r="L51" s="31">
        <v>7</v>
      </c>
      <c r="M51" s="47">
        <v>1</v>
      </c>
      <c r="N51" s="48" t="str">
        <f>IFERROR(VLOOKUP(L51,[6]пр.взв!$B$7:$H$70,2,0),"")</f>
        <v>ГОНЧАРОВ Андрей Максимович</v>
      </c>
      <c r="O51" s="49"/>
      <c r="P51" s="49"/>
      <c r="Q51" s="50"/>
      <c r="R51" s="51" t="str">
        <f>IFERROR(VLOOKUP(L51,[6]пр.взв!$B$7:$H$70,5,0),"")</f>
        <v>Приморский край, Владивосток</v>
      </c>
      <c r="S51" s="50"/>
      <c r="T51" s="52" t="str">
        <f>IFERROR(VLOOKUP(L51,[6]пр.взв!$B$7:$K$70,10,0),"")</f>
        <v>1р</v>
      </c>
      <c r="U51" s="51"/>
      <c r="V51" s="50"/>
    </row>
    <row r="52" spans="1:22">
      <c r="A52" s="68">
        <v>11</v>
      </c>
      <c r="B52" s="64">
        <v>2</v>
      </c>
      <c r="C52" s="48" t="str">
        <f>IFERROR(VLOOKUP(A52,[5]пр.взв!$B$7:$H$70,2,0),"")</f>
        <v>ГЛОТОВ Андрей Андреевич</v>
      </c>
      <c r="D52" s="49"/>
      <c r="E52" s="49"/>
      <c r="F52" s="50"/>
      <c r="G52" s="51" t="str">
        <f>IFERROR(VLOOKUP(A52,[5]пр.взв!$B$7:$H$70,5,0),"")</f>
        <v>Курская</v>
      </c>
      <c r="H52" s="50"/>
      <c r="I52" s="52" t="str">
        <f>IFERROR(VLOOKUP(A52,[5]пр.взв!$B$7:$K$70,10,0),"")</f>
        <v>1р</v>
      </c>
      <c r="J52" s="51"/>
      <c r="K52" s="50"/>
      <c r="L52" s="31">
        <v>3</v>
      </c>
      <c r="M52" s="47">
        <v>2</v>
      </c>
      <c r="N52" s="48" t="str">
        <f>IFERROR(VLOOKUP(L52,[6]пр.взв!$B$7:$H$70,2,0),"")</f>
        <v>ЛЫСЕНКО Сергей Сергеевич</v>
      </c>
      <c r="O52" s="49"/>
      <c r="P52" s="49"/>
      <c r="Q52" s="50"/>
      <c r="R52" s="51" t="str">
        <f>IFERROR(VLOOKUP(L52,[6]пр.взв!$B$7:$H$70,5,0),"")</f>
        <v>ХМАО-Югра, Излучинск</v>
      </c>
      <c r="S52" s="50"/>
      <c r="T52" s="52" t="str">
        <f>IFERROR(VLOOKUP(L52,[6]пр.взв!$B$7:$K$70,10,0),"")</f>
        <v>кмс</v>
      </c>
      <c r="U52" s="51"/>
      <c r="V52" s="50"/>
    </row>
    <row r="53" spans="1:22">
      <c r="A53" s="68">
        <v>13</v>
      </c>
      <c r="B53" s="64">
        <v>3</v>
      </c>
      <c r="C53" s="48" t="str">
        <f>IFERROR(VLOOKUP(A53,[5]пр.взв!$B$7:$H$70,2,0),"")</f>
        <v>ВАТЧЕНКО Даниил Сергеевич</v>
      </c>
      <c r="D53" s="49"/>
      <c r="E53" s="49"/>
      <c r="F53" s="50"/>
      <c r="G53" s="51" t="str">
        <f>IFERROR(VLOOKUP(A53,[5]пр.взв!$B$7:$H$70,5,0),"")</f>
        <v>С-Петербург, КШВСМ-МО</v>
      </c>
      <c r="H53" s="50"/>
      <c r="I53" s="52" t="str">
        <f>IFERROR(VLOOKUP(A53,[5]пр.взв!$B$7:$K$70,10,0),"")</f>
        <v>кмс</v>
      </c>
      <c r="J53" s="51"/>
      <c r="K53" s="50"/>
      <c r="L53" s="31">
        <v>5</v>
      </c>
      <c r="M53" s="47">
        <v>3</v>
      </c>
      <c r="N53" s="48" t="str">
        <f>IFERROR(VLOOKUP(L53,[6]пр.взв!$B$7:$H$70,2,0),"")</f>
        <v>САЛТАЕВ Амаль Дамирович</v>
      </c>
      <c r="O53" s="49"/>
      <c r="P53" s="49"/>
      <c r="Q53" s="50"/>
      <c r="R53" s="51" t="str">
        <f>IFERROR(VLOOKUP(L53,[6]пр.взв!$B$7:$H$70,5,0),"")</f>
        <v>р.Татарстан, Казань</v>
      </c>
      <c r="S53" s="50"/>
      <c r="T53" s="52" t="str">
        <f>IFERROR(VLOOKUP(L53,[6]пр.взв!$B$7:$K$70,10,0),"")</f>
        <v>1р</v>
      </c>
      <c r="U53" s="51"/>
      <c r="V53" s="50"/>
    </row>
    <row r="54" spans="1:22">
      <c r="A54" s="68">
        <v>16</v>
      </c>
      <c r="B54" s="64">
        <v>4</v>
      </c>
      <c r="C54" s="48" t="str">
        <f>IFERROR(VLOOKUP(A54,[5]пр.взв!$B$7:$H$70,2,0),"")</f>
        <v>АДЖАМОВ Озман Маджитович</v>
      </c>
      <c r="D54" s="49"/>
      <c r="E54" s="49"/>
      <c r="F54" s="50"/>
      <c r="G54" s="51" t="str">
        <f>IFERROR(VLOOKUP(A54,[5]пр.взв!$B$7:$H$70,5,0),"")</f>
        <v>Москва, ГБОУ ЦСиО "Самбо-70" Москомспорта</v>
      </c>
      <c r="H54" s="50"/>
      <c r="I54" s="52" t="str">
        <f>IFERROR(VLOOKUP(A54,[5]пр.взв!$B$7:$K$70,10,0),"")</f>
        <v>2р</v>
      </c>
      <c r="J54" s="51"/>
      <c r="K54" s="50"/>
      <c r="L54" s="31">
        <v>12</v>
      </c>
      <c r="M54" s="47">
        <v>4</v>
      </c>
      <c r="N54" s="48" t="str">
        <f>IFERROR(VLOOKUP(L54,[6]пр.взв!$B$7:$H$70,2,0),"")</f>
        <v>ГАРАНИН Николай Владимирович</v>
      </c>
      <c r="O54" s="49"/>
      <c r="P54" s="49"/>
      <c r="Q54" s="50"/>
      <c r="R54" s="51" t="str">
        <f>IFERROR(VLOOKUP(L54,[6]пр.взв!$B$7:$H$70,5,0),"")</f>
        <v>Саратовская, Балашов, ФСОП "Россия"</v>
      </c>
      <c r="S54" s="50"/>
      <c r="T54" s="52" t="str">
        <f>IFERROR(VLOOKUP(L54,[6]пр.взв!$B$7:$K$70,10,0),"")</f>
        <v>29.06.02,1</v>
      </c>
      <c r="U54" s="51"/>
      <c r="V54" s="50"/>
    </row>
    <row r="55" spans="1:22">
      <c r="A55" s="68"/>
      <c r="B55" s="64"/>
      <c r="C55" s="48" t="str">
        <f>IFERROR(VLOOKUP(A55,[5]пр.взв!$B$7:$H$70,2,0),"")</f>
        <v/>
      </c>
      <c r="D55" s="49"/>
      <c r="E55" s="49"/>
      <c r="F55" s="50"/>
      <c r="G55" s="51" t="str">
        <f>IFERROR(VLOOKUP(A55,[5]пр.взв!$B$7:$H$70,5,0),"")</f>
        <v/>
      </c>
      <c r="H55" s="50"/>
      <c r="I55" s="52" t="str">
        <f>IFERROR(VLOOKUP(A55,[5]пр.взв!$B$7:$K$70,10,0),"")</f>
        <v/>
      </c>
      <c r="J55" s="51"/>
      <c r="K55" s="50"/>
      <c r="M55" s="47">
        <v>5</v>
      </c>
      <c r="N55" s="48" t="str">
        <f>IFERROR(VLOOKUP(L55,[6]пр.взв!$B$7:$H$70,2,0),"")</f>
        <v/>
      </c>
      <c r="O55" s="49"/>
      <c r="P55" s="49"/>
      <c r="Q55" s="50"/>
      <c r="R55" s="51" t="str">
        <f>IFERROR(VLOOKUP(L55,[6]пр.взв!$B$7:$H$70,5,0),"")</f>
        <v/>
      </c>
      <c r="S55" s="50"/>
      <c r="T55" s="52" t="str">
        <f>IFERROR(VLOOKUP(L55,[6]пр.взв!$B$7:$K$70,10,0),"")</f>
        <v/>
      </c>
      <c r="U55" s="51"/>
      <c r="V55" s="50"/>
    </row>
    <row r="56" spans="1:22" ht="15" customHeight="1">
      <c r="A56" s="68"/>
      <c r="B56" s="64"/>
      <c r="C56" s="48" t="str">
        <f>IFERROR(VLOOKUP(A56,[5]пр.взв!$B$7:$H$70,2,0),"")</f>
        <v/>
      </c>
      <c r="D56" s="49"/>
      <c r="E56" s="49"/>
      <c r="F56" s="50"/>
      <c r="G56" s="51" t="str">
        <f>IFERROR(VLOOKUP(A56,[5]пр.взв!$B$7:$H$70,5,0),"")</f>
        <v/>
      </c>
      <c r="H56" s="50"/>
      <c r="I56" s="52" t="str">
        <f>IFERROR(VLOOKUP(A56,[5]пр.взв!$B$7:$K$70,10,0),"")</f>
        <v/>
      </c>
      <c r="J56" s="51"/>
      <c r="K56" s="50"/>
      <c r="M56" s="47"/>
      <c r="N56" s="48" t="str">
        <f>IFERROR(VLOOKUP(L56,[6]пр.взв!$B$7:$H$70,2,0),"")</f>
        <v/>
      </c>
      <c r="O56" s="49"/>
      <c r="P56" s="49"/>
      <c r="Q56" s="50"/>
      <c r="R56" s="51" t="str">
        <f>IFERROR(VLOOKUP(L56,[6]пр.взв!$B$7:$H$70,5,0),"")</f>
        <v/>
      </c>
      <c r="S56" s="50"/>
      <c r="T56" s="52" t="str">
        <f>IFERROR(VLOOKUP(L56,[6]пр.взв!$B$7:$K$70,10,0),"")</f>
        <v/>
      </c>
      <c r="U56" s="51"/>
      <c r="V56" s="50"/>
    </row>
    <row r="57" spans="1:22" ht="15" hidden="1" customHeight="1"/>
    <row r="58" spans="1:22">
      <c r="F58" s="31" t="s">
        <v>59</v>
      </c>
      <c r="H58" s="34" t="s">
        <v>104</v>
      </c>
      <c r="I58" s="34"/>
      <c r="J58" s="34"/>
      <c r="K58" s="34"/>
      <c r="Q58" s="31" t="s">
        <v>59</v>
      </c>
      <c r="S58" s="34" t="s">
        <v>104</v>
      </c>
      <c r="T58" s="34"/>
      <c r="U58" s="34"/>
      <c r="V58" s="34"/>
    </row>
    <row r="59" spans="1:22">
      <c r="I59" s="35" t="s">
        <v>61</v>
      </c>
      <c r="T59" s="35" t="s">
        <v>61</v>
      </c>
    </row>
    <row r="60" spans="1:22" ht="16.5" customHeight="1">
      <c r="A60" s="31" t="str">
        <f>[12]реквизиты!$A$6</f>
        <v>Гл. судья, судья ВК</v>
      </c>
      <c r="E60" s="31" t="s">
        <v>62</v>
      </c>
      <c r="F60" s="34"/>
      <c r="G60" s="34"/>
      <c r="H60" s="34"/>
      <c r="I60" s="34" t="str">
        <f>I27</f>
        <v>С.Ю. Аткунов</v>
      </c>
      <c r="J60" s="34"/>
      <c r="K60" s="34"/>
      <c r="M60" s="31" t="str">
        <f>[12]реквизиты!$A$6</f>
        <v>Гл. судья, судья ВК</v>
      </c>
      <c r="P60" s="31" t="s">
        <v>62</v>
      </c>
      <c r="Q60" s="34"/>
      <c r="R60" s="34"/>
      <c r="S60" s="34"/>
      <c r="T60" s="34" t="str">
        <f>T27</f>
        <v>С.Ю. Аткунов</v>
      </c>
      <c r="U60" s="34"/>
      <c r="V60" s="34"/>
    </row>
    <row r="61" spans="1:22" ht="9.75" customHeight="1">
      <c r="G61" s="35" t="s">
        <v>63</v>
      </c>
      <c r="J61" s="53" t="s">
        <v>64</v>
      </c>
      <c r="R61" s="35" t="s">
        <v>63</v>
      </c>
      <c r="U61" s="53" t="s">
        <v>64</v>
      </c>
    </row>
    <row r="62" spans="1:22" ht="17.25" customHeight="1">
      <c r="A62" s="31" t="str">
        <f>[12]реквизиты!$A$8</f>
        <v>Гл. секретарь, судья ВК</v>
      </c>
      <c r="E62" s="41" t="s">
        <v>62</v>
      </c>
      <c r="F62" s="34"/>
      <c r="G62" s="34"/>
      <c r="H62" s="34"/>
      <c r="I62" s="34" t="str">
        <f>I29</f>
        <v>Д.Е.Вышегородцев</v>
      </c>
      <c r="J62" s="34"/>
      <c r="K62" s="34"/>
      <c r="M62" s="31" t="str">
        <f>[12]реквизиты!$A$8</f>
        <v>Гл. секретарь, судья ВК</v>
      </c>
      <c r="P62" s="41" t="s">
        <v>62</v>
      </c>
      <c r="Q62" s="34"/>
      <c r="R62" s="34"/>
      <c r="S62" s="34"/>
      <c r="T62" s="34" t="str">
        <f>T29</f>
        <v>Д.Е.Вышегородцев</v>
      </c>
      <c r="U62" s="34"/>
      <c r="V62" s="34"/>
    </row>
    <row r="63" spans="1:22" ht="9.75" customHeight="1">
      <c r="G63" s="35" t="s">
        <v>63</v>
      </c>
      <c r="J63" s="53" t="s">
        <v>64</v>
      </c>
      <c r="R63" s="35" t="s">
        <v>63</v>
      </c>
      <c r="U63" s="53" t="s">
        <v>64</v>
      </c>
    </row>
    <row r="67" spans="1:22">
      <c r="D67" s="257" t="s">
        <v>7</v>
      </c>
      <c r="E67" s="257"/>
      <c r="F67" s="257"/>
      <c r="G67" s="257"/>
      <c r="H67" s="257"/>
      <c r="O67" s="257" t="s">
        <v>7</v>
      </c>
      <c r="P67" s="257"/>
      <c r="Q67" s="257"/>
      <c r="R67" s="257"/>
      <c r="S67" s="257"/>
    </row>
    <row r="69" spans="1:22" ht="15.75">
      <c r="E69" s="258" t="s">
        <v>24</v>
      </c>
      <c r="F69" s="258"/>
      <c r="G69" s="258"/>
      <c r="P69" s="258" t="s">
        <v>24</v>
      </c>
      <c r="Q69" s="258"/>
      <c r="R69" s="258"/>
    </row>
    <row r="71" spans="1:22">
      <c r="A71" s="32" t="s">
        <v>25</v>
      </c>
      <c r="B71" s="32"/>
      <c r="C71" s="32"/>
      <c r="D71" s="33" t="str">
        <f>мс!C19</f>
        <v>КАРАХАНЯН Ашот Валерьевич</v>
      </c>
      <c r="E71" s="33"/>
      <c r="F71" s="33"/>
      <c r="G71" s="33"/>
      <c r="H71" s="33"/>
      <c r="I71" s="33"/>
      <c r="J71" s="33"/>
      <c r="K71" s="34"/>
      <c r="M71" s="32" t="s">
        <v>25</v>
      </c>
      <c r="N71" s="32"/>
      <c r="O71" s="33" t="str">
        <f>мс!C21</f>
        <v>ВОРОНОВ Дмитрий Викторович</v>
      </c>
      <c r="P71" s="33"/>
      <c r="Q71" s="33"/>
      <c r="R71" s="33"/>
      <c r="S71" s="33"/>
      <c r="T71" s="33"/>
      <c r="U71" s="33"/>
      <c r="V71" s="34"/>
    </row>
    <row r="72" spans="1:22">
      <c r="F72" s="35" t="s">
        <v>26</v>
      </c>
      <c r="Q72" s="35" t="s">
        <v>26</v>
      </c>
    </row>
    <row r="73" spans="1:22" ht="25.5" customHeight="1">
      <c r="A73" s="31" t="s">
        <v>27</v>
      </c>
      <c r="F73" s="259" t="str">
        <f>призеры!$A$3</f>
        <v>Первенство Приволжского федерального округа по самбо среди юношей и девушек (13-14 лет) ( 2004-05гг.р.)</v>
      </c>
      <c r="G73" s="259"/>
      <c r="H73" s="259"/>
      <c r="I73" s="259"/>
      <c r="J73" s="259"/>
      <c r="K73" s="259"/>
      <c r="M73" s="31" t="s">
        <v>27</v>
      </c>
      <c r="Q73" s="259" t="str">
        <f>призеры!$A$3</f>
        <v>Первенство Приволжского федерального округа по самбо среди юношей и девушек (13-14 лет) ( 2004-05гг.р.)</v>
      </c>
      <c r="R73" s="259"/>
      <c r="S73" s="259"/>
      <c r="T73" s="259"/>
      <c r="U73" s="259"/>
      <c r="V73" s="259"/>
    </row>
    <row r="74" spans="1:22">
      <c r="G74" s="35" t="s">
        <v>28</v>
      </c>
      <c r="R74" s="35" t="s">
        <v>28</v>
      </c>
    </row>
    <row r="75" spans="1:22">
      <c r="A75" s="31" t="s">
        <v>29</v>
      </c>
      <c r="D75" s="257" t="str">
        <f>[12]реквизиты!$F$11</f>
        <v>06 декабря 2017г.</v>
      </c>
      <c r="E75" s="257"/>
      <c r="F75" s="257"/>
      <c r="G75" s="34"/>
      <c r="H75" s="31" t="s">
        <v>30</v>
      </c>
      <c r="I75" s="257" t="str">
        <f>[12]реквизиты!$D$11</f>
        <v>г.Красноярск</v>
      </c>
      <c r="J75" s="257"/>
      <c r="K75" s="34"/>
      <c r="M75" s="31" t="s">
        <v>29</v>
      </c>
      <c r="O75" s="257" t="str">
        <f>[12]реквизиты!$F$11</f>
        <v>06 декабря 2017г.</v>
      </c>
      <c r="P75" s="257"/>
      <c r="Q75" s="257"/>
      <c r="R75" s="34"/>
      <c r="S75" s="31" t="s">
        <v>30</v>
      </c>
      <c r="T75" s="257" t="str">
        <f>[12]реквизиты!$D$11</f>
        <v>г.Красноярск</v>
      </c>
      <c r="U75" s="257"/>
      <c r="V75" s="34"/>
    </row>
    <row r="76" spans="1:22">
      <c r="D76" s="35" t="s">
        <v>31</v>
      </c>
      <c r="J76" s="35" t="s">
        <v>32</v>
      </c>
      <c r="O76" s="35" t="s">
        <v>31</v>
      </c>
      <c r="U76" s="35" t="s">
        <v>32</v>
      </c>
    </row>
    <row r="77" spans="1:22">
      <c r="A77" s="36"/>
      <c r="B77" s="36"/>
      <c r="C77" s="36"/>
      <c r="D77" s="31" t="s">
        <v>33</v>
      </c>
      <c r="F77" s="34">
        <f>мс!A19</f>
        <v>74</v>
      </c>
      <c r="G77" s="34"/>
      <c r="H77" s="37" t="s">
        <v>34</v>
      </c>
      <c r="M77" s="36"/>
      <c r="N77" s="36"/>
      <c r="O77" s="31" t="s">
        <v>33</v>
      </c>
      <c r="Q77" s="34">
        <f>мс!A21</f>
        <v>82</v>
      </c>
      <c r="R77" s="34"/>
      <c r="S77" s="37" t="s">
        <v>34</v>
      </c>
    </row>
    <row r="78" spans="1:22">
      <c r="A78" s="36"/>
      <c r="B78" s="36"/>
      <c r="C78" s="36"/>
      <c r="D78" s="38"/>
      <c r="E78" s="36"/>
      <c r="F78" s="36"/>
      <c r="M78" s="36"/>
      <c r="N78" s="36"/>
      <c r="O78" s="38"/>
      <c r="P78" s="36"/>
      <c r="Q78" s="36"/>
    </row>
    <row r="79" spans="1:22">
      <c r="A79" s="31" t="s">
        <v>35</v>
      </c>
      <c r="C79" s="40" t="str">
        <f>мс!B19</f>
        <v>1</v>
      </c>
      <c r="D79" s="34"/>
      <c r="E79" s="31" t="s">
        <v>36</v>
      </c>
      <c r="F79" s="54">
        <f>мс!F19</f>
        <v>49</v>
      </c>
      <c r="G79" s="253" t="s">
        <v>128</v>
      </c>
      <c r="H79" s="253"/>
      <c r="I79" s="253"/>
      <c r="J79" s="253"/>
      <c r="K79" s="253"/>
      <c r="M79" s="31" t="s">
        <v>35</v>
      </c>
      <c r="N79" s="40" t="str">
        <f>мс!B21</f>
        <v>1</v>
      </c>
      <c r="O79" s="34"/>
      <c r="P79" s="31" t="s">
        <v>36</v>
      </c>
      <c r="Q79" s="39">
        <f>мс!F21</f>
        <v>43</v>
      </c>
      <c r="R79" s="253" t="s">
        <v>128</v>
      </c>
      <c r="S79" s="253"/>
      <c r="T79" s="253"/>
      <c r="U79" s="253"/>
      <c r="V79" s="253"/>
    </row>
    <row r="80" spans="1:22">
      <c r="A80" s="253" t="s">
        <v>129</v>
      </c>
      <c r="B80" s="253"/>
      <c r="C80" s="253"/>
      <c r="D80" s="253"/>
      <c r="E80" s="253"/>
      <c r="F80" s="253"/>
      <c r="G80" s="253"/>
      <c r="H80" s="253"/>
      <c r="I80" s="253"/>
      <c r="J80" s="253"/>
      <c r="K80" s="253"/>
      <c r="M80" s="253" t="s">
        <v>127</v>
      </c>
      <c r="N80" s="253"/>
      <c r="O80" s="253"/>
      <c r="P80" s="253"/>
      <c r="Q80" s="253"/>
      <c r="R80" s="253"/>
      <c r="S80" s="253"/>
      <c r="T80" s="253"/>
      <c r="U80" s="253"/>
      <c r="V80" s="253"/>
    </row>
    <row r="81" spans="1:22">
      <c r="A81" s="31" t="s">
        <v>39</v>
      </c>
      <c r="D81" s="31" t="s">
        <v>40</v>
      </c>
      <c r="E81" s="42">
        <v>4</v>
      </c>
      <c r="F81" s="41" t="s">
        <v>41</v>
      </c>
      <c r="G81" s="37" t="s">
        <v>42</v>
      </c>
      <c r="M81" s="31" t="s">
        <v>39</v>
      </c>
      <c r="O81" s="31" t="s">
        <v>40</v>
      </c>
      <c r="P81" s="42">
        <v>4</v>
      </c>
      <c r="Q81" s="41" t="s">
        <v>92</v>
      </c>
      <c r="R81" s="37" t="s">
        <v>42</v>
      </c>
    </row>
    <row r="82" spans="1:22" ht="13.5" thickBo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M82" s="43"/>
      <c r="N82" s="43"/>
      <c r="O82" s="43"/>
      <c r="P82" s="43"/>
      <c r="Q82" s="43"/>
      <c r="R82" s="43"/>
      <c r="S82" s="43"/>
      <c r="T82" s="43"/>
      <c r="U82" s="43"/>
      <c r="V82" s="43"/>
    </row>
    <row r="83" spans="1:22">
      <c r="A83" s="67" t="s">
        <v>43</v>
      </c>
      <c r="B83" s="62" t="s">
        <v>43</v>
      </c>
      <c r="C83" s="254" t="s">
        <v>44</v>
      </c>
      <c r="D83" s="255"/>
      <c r="E83" s="255"/>
      <c r="F83" s="256"/>
      <c r="G83" s="247" t="s">
        <v>45</v>
      </c>
      <c r="H83" s="248"/>
      <c r="I83" s="249"/>
      <c r="J83" s="69" t="s">
        <v>46</v>
      </c>
      <c r="K83" s="70"/>
      <c r="M83" s="44" t="s">
        <v>43</v>
      </c>
      <c r="N83" s="254" t="s">
        <v>44</v>
      </c>
      <c r="O83" s="255"/>
      <c r="P83" s="255"/>
      <c r="Q83" s="256"/>
      <c r="R83" s="247" t="s">
        <v>45</v>
      </c>
      <c r="S83" s="248"/>
      <c r="T83" s="249"/>
      <c r="U83" s="44" t="s">
        <v>46</v>
      </c>
      <c r="V83" s="70"/>
    </row>
    <row r="84" spans="1:22">
      <c r="A84" s="68">
        <v>15</v>
      </c>
      <c r="B84" s="64">
        <v>1</v>
      </c>
      <c r="C84" s="48" t="str">
        <f>IFERROR(VLOOKUP(A84,[7]пр.взв!$B$7:$H$70,2,0),"")</f>
        <v>МАШКО Кирилл Андреевич</v>
      </c>
      <c r="D84" s="49"/>
      <c r="E84" s="49"/>
      <c r="F84" s="50"/>
      <c r="G84" s="244" t="str">
        <f>IFERROR(VLOOKUP(A84,[7]пр.взв!$B$7:$H$70,5,0),"")</f>
        <v>Москва, ГБОУ ЦСиО "Самбо-70" Москомспорта</v>
      </c>
      <c r="H84" s="245"/>
      <c r="I84" s="246"/>
      <c r="J84" s="51" t="s">
        <v>48</v>
      </c>
      <c r="K84" s="50"/>
      <c r="L84" s="31">
        <v>1</v>
      </c>
      <c r="M84" s="47">
        <v>1</v>
      </c>
      <c r="N84" s="48" t="str">
        <f>IFERROR(VLOOKUP(L84,[8]пр.взв!$B$7:$H$70,2,0),"")</f>
        <v>ДУЙСЕНОВ Тимур Равилевич</v>
      </c>
      <c r="O84" s="49"/>
      <c r="P84" s="49"/>
      <c r="Q84" s="50"/>
      <c r="R84" s="244" t="str">
        <f>IFERROR(VLOOKUP(L84,[8]пр.взв!$B$7:$H$70,5,0),"")</f>
        <v>Астраханская</v>
      </c>
      <c r="S84" s="245"/>
      <c r="T84" s="246"/>
      <c r="U84" s="52" t="str">
        <f>IFERROR(VLOOKUP(M84,[8]пр.взв!$B$7:$K$70,10,0),"")</f>
        <v>кмс</v>
      </c>
      <c r="V84" s="50"/>
    </row>
    <row r="85" spans="1:22">
      <c r="A85" s="68">
        <v>11</v>
      </c>
      <c r="B85" s="64">
        <v>2</v>
      </c>
      <c r="C85" s="48" t="str">
        <f>IFERROR(VLOOKUP(A85,[7]пр.взв!$B$7:$H$70,2,0),"")</f>
        <v>ВАСИЛЬЕВ Михаил Александрович</v>
      </c>
      <c r="D85" s="49"/>
      <c r="E85" s="49"/>
      <c r="F85" s="50"/>
      <c r="G85" s="244" t="str">
        <f>IFERROR(VLOOKUP(A85,[7]пр.взв!$B$7:$H$70,5,0),"")</f>
        <v>Псковская, Псков</v>
      </c>
      <c r="H85" s="245"/>
      <c r="I85" s="246"/>
      <c r="J85" s="51" t="s">
        <v>53</v>
      </c>
      <c r="K85" s="50"/>
      <c r="L85" s="31">
        <v>5</v>
      </c>
      <c r="M85" s="47">
        <v>2</v>
      </c>
      <c r="N85" s="48" t="str">
        <f>IFERROR(VLOOKUP(L85,[8]пр.взв!$B$7:$H$70,2,0),"")</f>
        <v>ДОРОШЕНКО Вячеслав Тимофеевич</v>
      </c>
      <c r="O85" s="49"/>
      <c r="P85" s="49"/>
      <c r="Q85" s="50"/>
      <c r="R85" s="51" t="str">
        <f>IFERROR(VLOOKUP(L85,[8]пр.взв!$B$7:$H$70,5,0),"")</f>
        <v>Свердловская, Екатеринбург</v>
      </c>
      <c r="S85" s="50"/>
      <c r="T85" s="52"/>
      <c r="U85" s="52" t="str">
        <f>IFERROR(VLOOKUP(M85,[8]пр.взв!$B$7:$K$70,10,0),"")</f>
        <v>кмс</v>
      </c>
      <c r="V85" s="50"/>
    </row>
    <row r="86" spans="1:22">
      <c r="A86" s="68">
        <v>9</v>
      </c>
      <c r="B86" s="64">
        <v>3</v>
      </c>
      <c r="C86" s="48" t="str">
        <f>IFERROR(VLOOKUP(A86,[7]пр.взв!$B$7:$H$70,2,0),"")</f>
        <v>ГИЯСОВ Абдурахмон Сайхужаевич</v>
      </c>
      <c r="D86" s="49"/>
      <c r="E86" s="49"/>
      <c r="F86" s="50"/>
      <c r="G86" s="244" t="str">
        <f>IFERROR(VLOOKUP(A86,[7]пр.взв!$B$7:$H$70,5,0),"")</f>
        <v>Новосибирская, Новосибирск, СС</v>
      </c>
      <c r="H86" s="245"/>
      <c r="I86" s="246"/>
      <c r="J86" s="51" t="s">
        <v>48</v>
      </c>
      <c r="K86" s="50"/>
      <c r="L86" s="31">
        <v>15</v>
      </c>
      <c r="M86" s="47">
        <v>3</v>
      </c>
      <c r="N86" s="48" t="str">
        <f>IFERROR(VLOOKUP(L86,[8]пр.взв!$B$7:$H$70,2,0),"")</f>
        <v>ШЕРЕМЕТОВ Рамазан Залимханович</v>
      </c>
      <c r="O86" s="49"/>
      <c r="P86" s="49"/>
      <c r="Q86" s="50"/>
      <c r="R86" s="51" t="str">
        <f>IFERROR(VLOOKUP(L86,[8]пр.взв!$B$7:$H$70,5,0),"")</f>
        <v>Ставропольский край, Ессентуки, МО</v>
      </c>
      <c r="S86" s="50"/>
      <c r="T86" s="52"/>
      <c r="U86" s="52" t="str">
        <f>IFERROR(VLOOKUP(M86,[8]пр.взв!$B$7:$K$70,10,0),"")</f>
        <v>1р</v>
      </c>
      <c r="V86" s="50"/>
    </row>
    <row r="87" spans="1:22">
      <c r="A87" s="68">
        <v>14</v>
      </c>
      <c r="B87" s="64">
        <v>4</v>
      </c>
      <c r="C87" s="48" t="str">
        <f>IFERROR(VLOOKUP(A87,[7]пр.взв!$B$7:$H$70,2,0),"")</f>
        <v>АХМЕДОВ Турал Заур оглы</v>
      </c>
      <c r="D87" s="49"/>
      <c r="E87" s="49"/>
      <c r="F87" s="50"/>
      <c r="G87" s="244" t="str">
        <f>IFERROR(VLOOKUP(A87,[7]пр.взв!$B$7:$H$70,5,0),"")</f>
        <v>Нижегородская, Кстово</v>
      </c>
      <c r="H87" s="245"/>
      <c r="I87" s="246"/>
      <c r="J87" s="51" t="s">
        <v>48</v>
      </c>
      <c r="K87" s="50"/>
      <c r="L87" s="31">
        <v>14</v>
      </c>
      <c r="M87" s="47">
        <v>4</v>
      </c>
      <c r="N87" s="48" t="str">
        <f>IFERROR(VLOOKUP(L87,[8]пр.взв!$B$7:$H$70,2,0),"")</f>
        <v>ИВАНОВ Александр Александрович</v>
      </c>
      <c r="O87" s="49"/>
      <c r="P87" s="49"/>
      <c r="Q87" s="50"/>
      <c r="R87" s="51" t="str">
        <f>IFERROR(VLOOKUP(L87,[8]пр.взв!$B$7:$H$70,5,0),"")</f>
        <v>Алтайский край, Заринск, МО</v>
      </c>
      <c r="S87" s="50"/>
      <c r="T87" s="52"/>
      <c r="U87" s="52" t="s">
        <v>53</v>
      </c>
      <c r="V87" s="50"/>
    </row>
    <row r="88" spans="1:22">
      <c r="A88" s="47"/>
      <c r="B88" s="64"/>
      <c r="C88" s="48" t="str">
        <f>IFERROR(VLOOKUP(A88,[7]пр.взв!$B$7:$H$70,2,0),"")</f>
        <v/>
      </c>
      <c r="D88" s="49"/>
      <c r="E88" s="49"/>
      <c r="F88" s="50"/>
      <c r="G88" s="51" t="str">
        <f>IFERROR(VLOOKUP(A88,[7]пр.взв!$B$7:$H$70,5,0),"")</f>
        <v/>
      </c>
      <c r="H88" s="50"/>
      <c r="I88" s="52" t="str">
        <f>IFERROR(VLOOKUP(A88,[7]пр.взв!$B$7:$K$70,10,0),"")</f>
        <v/>
      </c>
      <c r="J88" s="51"/>
      <c r="K88" s="50"/>
      <c r="M88" s="47">
        <v>5</v>
      </c>
      <c r="N88" s="48" t="str">
        <f>IFERROR(VLOOKUP(L88,[8]пр.взв!$B$7:$H$70,2,0),"")</f>
        <v/>
      </c>
      <c r="O88" s="49"/>
      <c r="P88" s="49"/>
      <c r="Q88" s="50"/>
      <c r="R88" s="51" t="str">
        <f>IFERROR(VLOOKUP(L88,[8]пр.взв!$B$7:$H$70,5,0),"")</f>
        <v/>
      </c>
      <c r="S88" s="50"/>
      <c r="T88" s="52" t="str">
        <f>IFERROR(VLOOKUP(L88,[8]пр.взв!$B$7:$K$70,10,0),"")</f>
        <v/>
      </c>
      <c r="U88" s="52"/>
      <c r="V88" s="50"/>
    </row>
    <row r="89" spans="1:22">
      <c r="A89" s="47"/>
      <c r="B89" s="64"/>
      <c r="C89" s="48" t="str">
        <f>IFERROR(VLOOKUP(A89,[7]пр.взв!$B$7:$H$70,2,0),"")</f>
        <v/>
      </c>
      <c r="D89" s="49"/>
      <c r="E89" s="49"/>
      <c r="F89" s="50"/>
      <c r="G89" s="51" t="str">
        <f>IFERROR(VLOOKUP(A89,[7]пр.взв!$B$7:$H$70,5,0),"")</f>
        <v/>
      </c>
      <c r="H89" s="50"/>
      <c r="I89" s="52" t="str">
        <f>IFERROR(VLOOKUP(A89,[7]пр.взв!$B$7:$K$70,10,0),"")</f>
        <v/>
      </c>
      <c r="J89" s="51"/>
      <c r="K89" s="50"/>
      <c r="M89" s="47">
        <v>6</v>
      </c>
      <c r="N89" s="48" t="str">
        <f>IFERROR(VLOOKUP(L89,[8]пр.взв!$B$7:$H$70,2,0),"")</f>
        <v/>
      </c>
      <c r="O89" s="49"/>
      <c r="P89" s="49"/>
      <c r="Q89" s="50"/>
      <c r="R89" s="51" t="str">
        <f>IFERROR(VLOOKUP(L89,[8]пр.взв!$B$7:$H$70,5,0),"")</f>
        <v/>
      </c>
      <c r="S89" s="50"/>
      <c r="T89" s="52" t="str">
        <f>IFERROR(VLOOKUP(L89,[8]пр.взв!$B$7:$K$70,10,0),"")</f>
        <v/>
      </c>
      <c r="U89" s="52"/>
      <c r="V89" s="50"/>
    </row>
    <row r="90" spans="1:22">
      <c r="C90" s="48" t="str">
        <f>IFERROR(VLOOKUP(A90,[7]пр.взв!$B$7:$H$70,2,0),"")</f>
        <v/>
      </c>
      <c r="D90" s="49"/>
      <c r="E90" s="49"/>
      <c r="F90" s="50"/>
      <c r="G90" s="51" t="str">
        <f>IFERROR(VLOOKUP(A90,[7]пр.взв!$B$7:$H$70,5,0),"")</f>
        <v/>
      </c>
      <c r="H90" s="50"/>
      <c r="I90" s="52" t="str">
        <f>IFERROR(VLOOKUP(A90,[7]пр.взв!$B$7:$K$70,10,0),"")</f>
        <v/>
      </c>
      <c r="J90" s="51"/>
      <c r="K90" s="50"/>
      <c r="M90" s="47">
        <v>7</v>
      </c>
      <c r="N90" s="48" t="str">
        <f>IFERROR(VLOOKUP(L90,[8]пр.взв!$B$7:$H$70,2,0),"")</f>
        <v/>
      </c>
      <c r="O90" s="49"/>
      <c r="P90" s="49"/>
      <c r="Q90" s="50"/>
      <c r="R90" s="51" t="str">
        <f>IFERROR(VLOOKUP(L90,[8]пр.взв!$B$7:$H$70,5,0),"")</f>
        <v/>
      </c>
      <c r="S90" s="50"/>
      <c r="T90" s="52" t="str">
        <f>IFERROR(VLOOKUP(L90,[8]пр.взв!$B$7:$K$70,10,0),"")</f>
        <v/>
      </c>
      <c r="U90" s="52"/>
      <c r="V90" s="50"/>
    </row>
    <row r="92" spans="1:22">
      <c r="F92" s="31" t="s">
        <v>59</v>
      </c>
      <c r="H92" s="34" t="s">
        <v>104</v>
      </c>
      <c r="I92" s="34"/>
      <c r="J92" s="34"/>
      <c r="K92" s="34"/>
      <c r="Q92" s="31" t="s">
        <v>59</v>
      </c>
      <c r="S92" s="34" t="s">
        <v>104</v>
      </c>
      <c r="T92" s="34"/>
      <c r="U92" s="34"/>
      <c r="V92" s="34"/>
    </row>
    <row r="93" spans="1:22">
      <c r="A93" s="31" t="str">
        <f>[12]реквизиты!$A$6</f>
        <v>Гл. судья, судья ВК</v>
      </c>
      <c r="I93" s="35" t="s">
        <v>61</v>
      </c>
      <c r="T93" s="35" t="s">
        <v>61</v>
      </c>
    </row>
    <row r="94" spans="1:22">
      <c r="E94" s="31" t="s">
        <v>62</v>
      </c>
      <c r="F94" s="34"/>
      <c r="G94" s="34"/>
      <c r="H94" s="34"/>
      <c r="I94" s="34" t="str">
        <f>I27</f>
        <v>С.Ю. Аткунов</v>
      </c>
      <c r="J94" s="34"/>
      <c r="K94" s="34"/>
      <c r="M94" s="31" t="str">
        <f>[12]реквизиты!$A$6</f>
        <v>Гл. судья, судья ВК</v>
      </c>
      <c r="P94" s="31" t="s">
        <v>62</v>
      </c>
      <c r="Q94" s="34"/>
      <c r="R94" s="34"/>
      <c r="S94" s="34"/>
      <c r="T94" s="34" t="str">
        <f>T27</f>
        <v>С.Ю. Аткунов</v>
      </c>
      <c r="U94" s="34"/>
      <c r="V94" s="34"/>
    </row>
    <row r="95" spans="1:22">
      <c r="A95" s="31" t="str">
        <f>[12]реквизиты!$A$8</f>
        <v>Гл. секретарь, судья ВК</v>
      </c>
      <c r="G95" s="35" t="s">
        <v>63</v>
      </c>
      <c r="J95" s="53" t="s">
        <v>64</v>
      </c>
      <c r="R95" s="35" t="s">
        <v>63</v>
      </c>
      <c r="U95" s="53" t="s">
        <v>64</v>
      </c>
    </row>
    <row r="96" spans="1:22">
      <c r="E96" s="41" t="s">
        <v>62</v>
      </c>
      <c r="F96" s="34"/>
      <c r="G96" s="34"/>
      <c r="H96" s="34"/>
      <c r="I96" s="34" t="str">
        <f>I29</f>
        <v>Д.Е.Вышегородцев</v>
      </c>
      <c r="J96" s="34"/>
      <c r="K96" s="34"/>
      <c r="M96" s="31" t="str">
        <f>[12]реквизиты!$A$8</f>
        <v>Гл. секретарь, судья ВК</v>
      </c>
      <c r="P96" s="41" t="s">
        <v>62</v>
      </c>
      <c r="Q96" s="34"/>
      <c r="R96" s="34"/>
      <c r="S96" s="34"/>
      <c r="T96" s="34" t="str">
        <f>T29</f>
        <v>Д.Е.Вышегородцев</v>
      </c>
      <c r="U96" s="34"/>
      <c r="V96" s="34"/>
    </row>
    <row r="97" spans="1:22">
      <c r="G97" s="35" t="s">
        <v>63</v>
      </c>
      <c r="J97" s="53" t="s">
        <v>64</v>
      </c>
      <c r="R97" s="35" t="s">
        <v>63</v>
      </c>
      <c r="U97" s="53" t="s">
        <v>64</v>
      </c>
    </row>
    <row r="101" spans="1:22">
      <c r="D101" s="257" t="s">
        <v>7</v>
      </c>
      <c r="E101" s="257"/>
      <c r="F101" s="257"/>
      <c r="G101" s="257"/>
      <c r="H101" s="257"/>
      <c r="O101" s="257" t="s">
        <v>7</v>
      </c>
      <c r="P101" s="257"/>
      <c r="Q101" s="257"/>
      <c r="R101" s="257"/>
      <c r="S101" s="257"/>
    </row>
    <row r="103" spans="1:22" ht="15.75">
      <c r="E103" s="258" t="s">
        <v>24</v>
      </c>
      <c r="F103" s="258"/>
      <c r="G103" s="258"/>
      <c r="P103" s="258" t="s">
        <v>24</v>
      </c>
      <c r="Q103" s="258"/>
      <c r="R103" s="258"/>
    </row>
    <row r="105" spans="1:22">
      <c r="A105" s="32" t="s">
        <v>25</v>
      </c>
      <c r="B105" s="32"/>
      <c r="C105" s="32"/>
      <c r="D105" s="33" t="str">
        <f>мс!C23</f>
        <v>АЛЕКСЕЕВ Илья Львович</v>
      </c>
      <c r="E105" s="33"/>
      <c r="F105" s="33"/>
      <c r="G105" s="33"/>
      <c r="H105" s="33"/>
      <c r="I105" s="33"/>
      <c r="J105" s="33"/>
      <c r="K105" s="34"/>
      <c r="M105" s="32" t="s">
        <v>25</v>
      </c>
      <c r="N105" s="32"/>
      <c r="O105" s="33" t="str">
        <f>мс!C25</f>
        <v>ИВАНОВ Илья Алексеевич</v>
      </c>
      <c r="P105" s="33"/>
      <c r="Q105" s="33"/>
      <c r="R105" s="33"/>
      <c r="S105" s="33"/>
      <c r="T105" s="33"/>
      <c r="U105" s="33"/>
      <c r="V105" s="34"/>
    </row>
    <row r="106" spans="1:22" ht="30" customHeight="1">
      <c r="F106" s="35" t="s">
        <v>26</v>
      </c>
      <c r="Q106" s="35" t="s">
        <v>26</v>
      </c>
    </row>
    <row r="107" spans="1:22" ht="25.5" customHeight="1">
      <c r="A107" s="31" t="s">
        <v>27</v>
      </c>
      <c r="F107" s="259" t="str">
        <f>призеры!$A$3</f>
        <v>Первенство Приволжского федерального округа по самбо среди юношей и девушек (13-14 лет) ( 2004-05гг.р.)</v>
      </c>
      <c r="G107" s="259"/>
      <c r="H107" s="259"/>
      <c r="I107" s="259"/>
      <c r="J107" s="259"/>
      <c r="K107" s="259"/>
      <c r="M107" s="31" t="s">
        <v>27</v>
      </c>
      <c r="Q107" s="259" t="str">
        <f>призеры!$A$3</f>
        <v>Первенство Приволжского федерального округа по самбо среди юношей и девушек (13-14 лет) ( 2004-05гг.р.)</v>
      </c>
      <c r="R107" s="259"/>
      <c r="S107" s="259"/>
      <c r="T107" s="259"/>
      <c r="U107" s="259"/>
      <c r="V107" s="259"/>
    </row>
    <row r="108" spans="1:22">
      <c r="G108" s="35" t="s">
        <v>28</v>
      </c>
      <c r="R108" s="35" t="s">
        <v>28</v>
      </c>
    </row>
    <row r="109" spans="1:22">
      <c r="A109" s="31" t="s">
        <v>29</v>
      </c>
      <c r="D109" s="257" t="str">
        <f>[12]реквизиты!$F$11</f>
        <v>06 декабря 2017г.</v>
      </c>
      <c r="E109" s="257"/>
      <c r="F109" s="257"/>
      <c r="G109" s="34"/>
      <c r="H109" s="31" t="s">
        <v>30</v>
      </c>
      <c r="I109" s="257" t="str">
        <f>[12]реквизиты!$D$11</f>
        <v>г.Красноярск</v>
      </c>
      <c r="J109" s="257"/>
      <c r="K109" s="34"/>
      <c r="M109" s="31" t="s">
        <v>29</v>
      </c>
      <c r="O109" s="257" t="str">
        <f>[12]реквизиты!$F$11</f>
        <v>06 декабря 2017г.</v>
      </c>
      <c r="P109" s="257"/>
      <c r="Q109" s="257"/>
      <c r="R109" s="34"/>
      <c r="S109" s="31" t="s">
        <v>30</v>
      </c>
      <c r="T109" s="257" t="str">
        <f>[12]реквизиты!$D$11</f>
        <v>г.Красноярск</v>
      </c>
      <c r="U109" s="257"/>
      <c r="V109" s="34"/>
    </row>
    <row r="110" spans="1:22">
      <c r="D110" s="35" t="s">
        <v>31</v>
      </c>
      <c r="J110" s="35" t="s">
        <v>32</v>
      </c>
      <c r="O110" s="35" t="s">
        <v>31</v>
      </c>
      <c r="U110" s="35" t="s">
        <v>32</v>
      </c>
    </row>
    <row r="111" spans="1:22">
      <c r="A111" s="36"/>
      <c r="B111" s="36"/>
      <c r="C111" s="36"/>
      <c r="D111" s="31" t="s">
        <v>33</v>
      </c>
      <c r="F111" s="34">
        <f>мс!A23</f>
        <v>90</v>
      </c>
      <c r="G111" s="34"/>
      <c r="H111" s="37" t="s">
        <v>34</v>
      </c>
      <c r="M111" s="36"/>
      <c r="N111" s="36"/>
      <c r="O111" s="31" t="s">
        <v>33</v>
      </c>
      <c r="Q111" s="34">
        <f>мс!A25</f>
        <v>100</v>
      </c>
      <c r="R111" s="34"/>
      <c r="S111" s="37" t="s">
        <v>34</v>
      </c>
    </row>
    <row r="112" spans="1:22">
      <c r="A112" s="36"/>
      <c r="B112" s="36"/>
      <c r="C112" s="36"/>
      <c r="D112" s="38"/>
      <c r="E112" s="36"/>
      <c r="F112" s="36"/>
      <c r="M112" s="36"/>
      <c r="N112" s="36"/>
      <c r="O112" s="38"/>
      <c r="P112" s="36"/>
      <c r="Q112" s="36"/>
    </row>
    <row r="113" spans="1:22">
      <c r="A113" s="31" t="s">
        <v>35</v>
      </c>
      <c r="C113" s="40" t="str">
        <f>мс!B23</f>
        <v>1</v>
      </c>
      <c r="D113" s="34"/>
      <c r="E113" s="31" t="s">
        <v>36</v>
      </c>
      <c r="F113" s="54">
        <f>мс!F23</f>
        <v>38</v>
      </c>
      <c r="G113" s="253" t="s">
        <v>37</v>
      </c>
      <c r="H113" s="253"/>
      <c r="I113" s="253"/>
      <c r="J113" s="253"/>
      <c r="K113" s="253"/>
      <c r="M113" s="31" t="s">
        <v>35</v>
      </c>
      <c r="N113" s="40" t="str">
        <f>мс!B25</f>
        <v>1</v>
      </c>
      <c r="O113" s="34"/>
      <c r="P113" s="31" t="s">
        <v>36</v>
      </c>
      <c r="Q113" s="39">
        <f>мс!F25</f>
        <v>28</v>
      </c>
      <c r="R113" s="253" t="s">
        <v>38</v>
      </c>
      <c r="S113" s="253"/>
      <c r="T113" s="253"/>
      <c r="U113" s="253"/>
      <c r="V113" s="253"/>
    </row>
    <row r="114" spans="1:22">
      <c r="A114" s="253" t="str">
        <f>мс!H23</f>
        <v>Алтайский край, Астраханская, Волгоградская, Ивановская, Калининградская, Краснодарский, Ленинградская, Москва, Московская, Нижегородская</v>
      </c>
      <c r="B114" s="253"/>
      <c r="C114" s="253"/>
      <c r="D114" s="253"/>
      <c r="E114" s="253"/>
      <c r="F114" s="253"/>
      <c r="G114" s="253"/>
      <c r="H114" s="253"/>
      <c r="I114" s="253"/>
      <c r="J114" s="253"/>
      <c r="K114" s="253"/>
      <c r="M114" s="253" t="str">
        <f>мс!H25</f>
        <v>Калининградская, КБР, Кемеровская, Краснодарский, Москва, Нижегородская, Новосибирская, Приморский край, р. Адыгея, р. Ингушетия</v>
      </c>
      <c r="N114" s="253"/>
      <c r="O114" s="253"/>
      <c r="P114" s="253"/>
      <c r="Q114" s="253"/>
      <c r="R114" s="253"/>
      <c r="S114" s="253"/>
      <c r="T114" s="253"/>
      <c r="U114" s="253"/>
      <c r="V114" s="253"/>
    </row>
    <row r="115" spans="1:22">
      <c r="A115" s="31" t="s">
        <v>39</v>
      </c>
      <c r="D115" s="31" t="s">
        <v>40</v>
      </c>
      <c r="E115" s="42"/>
      <c r="F115" s="41" t="s">
        <v>41</v>
      </c>
      <c r="G115" s="37" t="s">
        <v>42</v>
      </c>
      <c r="M115" s="31" t="s">
        <v>39</v>
      </c>
      <c r="O115" s="31" t="s">
        <v>40</v>
      </c>
      <c r="P115" s="42"/>
      <c r="Q115" s="41" t="s">
        <v>41</v>
      </c>
      <c r="R115" s="37" t="s">
        <v>42</v>
      </c>
    </row>
    <row r="116" spans="1:22" ht="13.5" thickBo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</row>
    <row r="117" spans="1:22">
      <c r="A117" s="44" t="s">
        <v>43</v>
      </c>
      <c r="B117" s="62"/>
      <c r="C117" s="254" t="s">
        <v>44</v>
      </c>
      <c r="D117" s="255"/>
      <c r="E117" s="255"/>
      <c r="F117" s="256"/>
      <c r="G117" s="45" t="s">
        <v>45</v>
      </c>
      <c r="H117" s="46"/>
      <c r="I117" s="44" t="s">
        <v>46</v>
      </c>
      <c r="J117" s="247"/>
      <c r="K117" s="249"/>
      <c r="M117" s="44" t="s">
        <v>43</v>
      </c>
      <c r="N117" s="254" t="s">
        <v>44</v>
      </c>
      <c r="O117" s="255"/>
      <c r="P117" s="255"/>
      <c r="Q117" s="256"/>
      <c r="R117" s="45" t="s">
        <v>45</v>
      </c>
      <c r="S117" s="46"/>
      <c r="T117" s="44" t="s">
        <v>46</v>
      </c>
      <c r="U117" s="247"/>
      <c r="V117" s="249"/>
    </row>
    <row r="118" spans="1:22">
      <c r="A118" s="47">
        <v>1</v>
      </c>
      <c r="B118" s="64"/>
      <c r="C118" s="48" t="str">
        <f>IFERROR(VLOOKUP(A118,[9]пр.взв!$B$7:$H$70,2,0),"")</f>
        <v>СТРЕЛЬЦОВ Данила Сергеевич</v>
      </c>
      <c r="D118" s="49"/>
      <c r="E118" s="49"/>
      <c r="F118" s="50"/>
      <c r="G118" s="51" t="str">
        <f>IFERROR(VLOOKUP(A118,[9]пр.взв!$B$7:$H$70,5,0),"")</f>
        <v>Пензенская, МО</v>
      </c>
      <c r="H118" s="50"/>
      <c r="I118" s="52" t="str">
        <f>IFERROR(VLOOKUP(A118,[9]пр.взв!$B$7:$K$70,10,0),"")</f>
        <v>1р</v>
      </c>
      <c r="J118" s="51"/>
      <c r="K118" s="50"/>
      <c r="L118" s="31">
        <v>5</v>
      </c>
      <c r="M118" s="47">
        <v>1</v>
      </c>
      <c r="N118" s="48" t="str">
        <f>IFERROR(VLOOKUP(L118,[10]пр.взв!$B$7:$H$70,2,0),"")</f>
        <v>КЛЕСОВ Артур Андреевич</v>
      </c>
      <c r="O118" s="49"/>
      <c r="P118" s="49"/>
      <c r="Q118" s="50"/>
      <c r="R118" s="51" t="str">
        <f>IFERROR(VLOOKUP(L118,[10]пр.взв!$B$7:$H$70,5,0),"")</f>
        <v>Калининградская,"Динамо"</v>
      </c>
      <c r="S118" s="50"/>
      <c r="T118" s="52" t="str">
        <f>IFERROR(VLOOKUP(L118,[10]пр.взв!$B$7:$K$70,10,0),"")</f>
        <v>кмс</v>
      </c>
      <c r="U118" s="51"/>
      <c r="V118" s="50"/>
    </row>
    <row r="119" spans="1:22">
      <c r="A119" s="47">
        <v>2</v>
      </c>
      <c r="B119" s="64"/>
      <c r="C119" s="48" t="str">
        <f>IFERROR(VLOOKUP(A119,[9]пр.взв!$B$7:$H$70,2,0),"")</f>
        <v>ТИШКИН Андрей Александрович</v>
      </c>
      <c r="D119" s="49"/>
      <c r="E119" s="49"/>
      <c r="F119" s="50"/>
      <c r="G119" s="51" t="str">
        <f>IFERROR(VLOOKUP(A119,[9]пр.взв!$B$7:$H$70,5,0),"")</f>
        <v>Краснодарский, Анапа</v>
      </c>
      <c r="H119" s="50"/>
      <c r="I119" s="52" t="str">
        <f>IFERROR(VLOOKUP(A119,[9]пр.взв!$B$7:$K$70,10,0),"")</f>
        <v>3р</v>
      </c>
      <c r="J119" s="51"/>
      <c r="K119" s="50"/>
      <c r="L119" s="31">
        <v>2</v>
      </c>
      <c r="M119" s="47">
        <v>2</v>
      </c>
      <c r="N119" s="48" t="str">
        <f>IFERROR(VLOOKUP(L119,[10]пр.взв!$B$7:$H$70,2,0),"")</f>
        <v>НОВИКОВ Вячеслав Игоревич</v>
      </c>
      <c r="O119" s="49"/>
      <c r="P119" s="49"/>
      <c r="Q119" s="50"/>
      <c r="R119" s="51" t="str">
        <f>IFERROR(VLOOKUP(L119,[10]пр.взв!$B$7:$H$70,5,0),"")</f>
        <v>Самарская, Самара</v>
      </c>
      <c r="S119" s="50"/>
      <c r="T119" s="52" t="str">
        <f>IFERROR(VLOOKUP(L119,[10]пр.взв!$B$7:$K$70,10,0),"")</f>
        <v>кмс</v>
      </c>
      <c r="U119" s="51"/>
      <c r="V119" s="50"/>
    </row>
    <row r="120" spans="1:22">
      <c r="A120" s="47">
        <v>3</v>
      </c>
      <c r="B120" s="64"/>
      <c r="C120" s="48" t="str">
        <f>IFERROR(VLOOKUP(A120,[9]пр.взв!$B$7:$H$70,2,0),"")</f>
        <v>МГОЯН Сябанд Юрикович</v>
      </c>
      <c r="D120" s="49"/>
      <c r="E120" s="49"/>
      <c r="F120" s="50"/>
      <c r="G120" s="51" t="str">
        <f>IFERROR(VLOOKUP(A120,[9]пр.взв!$B$7:$H$70,5,0),"")</f>
        <v>Москва, ГБОУ ЦСиО "Самбо-70" Москомспорта</v>
      </c>
      <c r="H120" s="50"/>
      <c r="I120" s="52" t="str">
        <f>IFERROR(VLOOKUP(A120,[9]пр.взв!$B$7:$K$70,10,0),"")</f>
        <v>кмс</v>
      </c>
      <c r="J120" s="51"/>
      <c r="K120" s="50"/>
      <c r="M120" s="47">
        <v>3</v>
      </c>
      <c r="N120" s="48" t="str">
        <f>IFERROR(VLOOKUP(L120,[10]пр.взв!$B$7:$H$70,2,0),"")</f>
        <v/>
      </c>
      <c r="O120" s="49"/>
      <c r="P120" s="49"/>
      <c r="Q120" s="50"/>
      <c r="R120" s="51" t="str">
        <f>IFERROR(VLOOKUP(L120,[10]пр.взв!$B$7:$H$70,5,0),"")</f>
        <v/>
      </c>
      <c r="S120" s="50"/>
      <c r="T120" s="52" t="str">
        <f>IFERROR(VLOOKUP(L120,[10]пр.взв!$B$7:$K$70,10,0),"")</f>
        <v/>
      </c>
      <c r="U120" s="51"/>
      <c r="V120" s="50"/>
    </row>
    <row r="121" spans="1:22">
      <c r="A121" s="47">
        <v>4</v>
      </c>
      <c r="B121" s="64"/>
      <c r="C121" s="48" t="str">
        <f>IFERROR(VLOOKUP(A121,[9]пр.взв!$B$7:$H$70,2,0),"")</f>
        <v>БАТЫРОВ Ибрагим Шамильевич</v>
      </c>
      <c r="D121" s="49"/>
      <c r="E121" s="49"/>
      <c r="F121" s="50"/>
      <c r="G121" s="51" t="str">
        <f>IFERROR(VLOOKUP(A121,[9]пр.взв!$B$7:$H$70,5,0),"")</f>
        <v>Ивановская</v>
      </c>
      <c r="H121" s="50"/>
      <c r="I121" s="52" t="str">
        <f>IFERROR(VLOOKUP(A121,[9]пр.взв!$B$7:$K$70,10,0),"")</f>
        <v>кмс</v>
      </c>
      <c r="J121" s="51"/>
      <c r="K121" s="50"/>
      <c r="M121" s="47">
        <v>4</v>
      </c>
      <c r="N121" s="48" t="str">
        <f>IFERROR(VLOOKUP(L121,[10]пр.взв!$B$7:$H$70,2,0),"")</f>
        <v/>
      </c>
      <c r="O121" s="49"/>
      <c r="P121" s="49"/>
      <c r="Q121" s="50"/>
      <c r="R121" s="51" t="str">
        <f>IFERROR(VLOOKUP(L121,[10]пр.взв!$B$7:$H$70,5,0),"")</f>
        <v/>
      </c>
      <c r="S121" s="50"/>
      <c r="T121" s="52" t="str">
        <f>IFERROR(VLOOKUP(L121,[10]пр.взв!$B$7:$K$70,10,0),"")</f>
        <v/>
      </c>
      <c r="U121" s="51"/>
      <c r="V121" s="50"/>
    </row>
    <row r="122" spans="1:22">
      <c r="A122" s="47">
        <v>5</v>
      </c>
      <c r="B122" s="64"/>
      <c r="C122" s="48" t="str">
        <f>IFERROR(VLOOKUP(A122,[9]пр.взв!$B$7:$H$70,2,0),"")</f>
        <v>КУРБАНОВ Магомед Сахиб-Оглы</v>
      </c>
      <c r="D122" s="49"/>
      <c r="E122" s="49"/>
      <c r="F122" s="50"/>
      <c r="G122" s="51" t="str">
        <f>IFERROR(VLOOKUP(A122,[9]пр.взв!$B$7:$H$70,5,0),"")</f>
        <v>Волгоградская</v>
      </c>
      <c r="H122" s="50"/>
      <c r="I122" s="52" t="str">
        <f>IFERROR(VLOOKUP(A122,[9]пр.взв!$B$7:$K$70,10,0),"")</f>
        <v>кмс</v>
      </c>
      <c r="J122" s="51"/>
      <c r="K122" s="50"/>
      <c r="M122" s="47">
        <v>5</v>
      </c>
      <c r="N122" s="48" t="str">
        <f>IFERROR(VLOOKUP(L122,[10]пр.взв!$B$7:$H$70,2,0),"")</f>
        <v/>
      </c>
      <c r="O122" s="49"/>
      <c r="P122" s="49"/>
      <c r="Q122" s="50"/>
      <c r="R122" s="51" t="str">
        <f>IFERROR(VLOOKUP(L122,[10]пр.взв!$B$7:$H$70,5,0),"")</f>
        <v/>
      </c>
      <c r="S122" s="50"/>
      <c r="T122" s="52" t="str">
        <f>IFERROR(VLOOKUP(L122,[10]пр.взв!$B$7:$K$70,10,0),"")</f>
        <v/>
      </c>
      <c r="U122" s="51"/>
      <c r="V122" s="50"/>
    </row>
    <row r="123" spans="1:22">
      <c r="A123" s="47"/>
      <c r="B123" s="64"/>
      <c r="C123" s="48" t="str">
        <f>IFERROR(VLOOKUP(A123,[9]пр.взв!$B$7:$H$70,2,0),"")</f>
        <v/>
      </c>
      <c r="D123" s="49"/>
      <c r="E123" s="49"/>
      <c r="F123" s="50"/>
      <c r="G123" s="51" t="str">
        <f>IFERROR(VLOOKUP(A123,[9]пр.взв!$B$7:$H$70,5,0),"")</f>
        <v/>
      </c>
      <c r="H123" s="50"/>
      <c r="I123" s="52" t="str">
        <f>IFERROR(VLOOKUP(A123,[9]пр.взв!$B$7:$K$70,10,0),"")</f>
        <v/>
      </c>
      <c r="J123" s="51"/>
      <c r="K123" s="50"/>
      <c r="M123" s="47">
        <v>6</v>
      </c>
      <c r="N123" s="48" t="str">
        <f>IFERROR(VLOOKUP(L123,[10]пр.взв!$B$7:$H$70,2,0),"")</f>
        <v/>
      </c>
      <c r="O123" s="49"/>
      <c r="P123" s="49"/>
      <c r="Q123" s="50"/>
      <c r="R123" s="51" t="str">
        <f>IFERROR(VLOOKUP(L123,[10]пр.взв!$B$7:$H$70,5,0),"")</f>
        <v/>
      </c>
      <c r="S123" s="50"/>
      <c r="T123" s="52" t="str">
        <f>IFERROR(VLOOKUP(L123,[10]пр.взв!$B$7:$K$70,10,0),"")</f>
        <v/>
      </c>
      <c r="U123" s="51"/>
      <c r="V123" s="50"/>
    </row>
    <row r="124" spans="1:22">
      <c r="A124" s="65"/>
      <c r="B124" s="66"/>
      <c r="C124" s="48" t="str">
        <f>IFERROR(VLOOKUP(A124,[9]пр.взв!$B$7:$H$70,2,0),"")</f>
        <v/>
      </c>
      <c r="D124" s="49"/>
      <c r="E124" s="49"/>
      <c r="F124" s="50"/>
      <c r="G124" s="51" t="str">
        <f>IFERROR(VLOOKUP(A124,[9]пр.взв!$B$7:$H$70,5,0),"")</f>
        <v/>
      </c>
      <c r="H124" s="50"/>
      <c r="I124" s="52" t="str">
        <f>IFERROR(VLOOKUP(A124,[9]пр.взв!$B$7:$K$70,10,0),"")</f>
        <v/>
      </c>
      <c r="J124" s="51"/>
      <c r="K124" s="50"/>
      <c r="M124" s="47">
        <v>7</v>
      </c>
      <c r="N124" s="48" t="str">
        <f>IFERROR(VLOOKUP(L124,[10]пр.взв!$B$7:$H$70,2,0),"")</f>
        <v/>
      </c>
      <c r="O124" s="49"/>
      <c r="P124" s="49"/>
      <c r="Q124" s="50"/>
      <c r="R124" s="51" t="str">
        <f>IFERROR(VLOOKUP(L124,[10]пр.взв!$B$7:$H$70,5,0),"")</f>
        <v/>
      </c>
      <c r="S124" s="50"/>
      <c r="T124" s="52" t="str">
        <f>IFERROR(VLOOKUP(L124,[10]пр.взв!$B$7:$K$70,10,0),"")</f>
        <v/>
      </c>
      <c r="U124" s="51"/>
      <c r="V124" s="50"/>
    </row>
    <row r="126" spans="1:22">
      <c r="F126" s="31" t="s">
        <v>59</v>
      </c>
      <c r="H126" s="34" t="s">
        <v>60</v>
      </c>
      <c r="I126" s="34"/>
      <c r="J126" s="34"/>
      <c r="K126" s="34"/>
      <c r="Q126" s="31" t="s">
        <v>59</v>
      </c>
      <c r="S126" s="34" t="s">
        <v>86</v>
      </c>
      <c r="T126" s="34"/>
      <c r="U126" s="34"/>
      <c r="V126" s="34"/>
    </row>
    <row r="127" spans="1:22">
      <c r="A127" s="31" t="str">
        <f>[12]реквизиты!$A$6</f>
        <v>Гл. судья, судья ВК</v>
      </c>
      <c r="I127" s="35" t="s">
        <v>61</v>
      </c>
      <c r="T127" s="35" t="s">
        <v>61</v>
      </c>
    </row>
    <row r="128" spans="1:22">
      <c r="E128" s="31" t="s">
        <v>62</v>
      </c>
      <c r="F128" s="34"/>
      <c r="G128" s="34"/>
      <c r="H128" s="34"/>
      <c r="I128" s="34" t="str">
        <f>[12]реквизиты!$G$6</f>
        <v>С.Ю. Аткунов</v>
      </c>
      <c r="J128" s="34"/>
      <c r="K128" s="34"/>
      <c r="M128" s="31" t="str">
        <f>[12]реквизиты!$A$6</f>
        <v>Гл. судья, судья ВК</v>
      </c>
      <c r="P128" s="31" t="s">
        <v>62</v>
      </c>
      <c r="Q128" s="34"/>
      <c r="R128" s="34"/>
      <c r="S128" s="34"/>
      <c r="T128" s="34" t="str">
        <f>[12]реквизиты!$G$6</f>
        <v>С.Ю. Аткунов</v>
      </c>
      <c r="U128" s="34"/>
      <c r="V128" s="34"/>
    </row>
    <row r="129" spans="1:22">
      <c r="A129" s="31" t="str">
        <f>[12]реквизиты!$A$8</f>
        <v>Гл. секретарь, судья ВК</v>
      </c>
      <c r="G129" s="35" t="s">
        <v>63</v>
      </c>
      <c r="J129" s="53" t="s">
        <v>64</v>
      </c>
      <c r="R129" s="35" t="s">
        <v>63</v>
      </c>
      <c r="U129" s="53" t="s">
        <v>64</v>
      </c>
    </row>
    <row r="130" spans="1:22">
      <c r="E130" s="41" t="s">
        <v>62</v>
      </c>
      <c r="F130" s="34"/>
      <c r="G130" s="34"/>
      <c r="H130" s="34"/>
      <c r="I130" s="34" t="str">
        <f>[12]реквизиты!$G$8</f>
        <v>Д.Е.Вышегородцев</v>
      </c>
      <c r="J130" s="34"/>
      <c r="K130" s="34"/>
      <c r="M130" s="31" t="str">
        <f>[12]реквизиты!$A$8</f>
        <v>Гл. секретарь, судья ВК</v>
      </c>
      <c r="P130" s="41" t="s">
        <v>62</v>
      </c>
      <c r="Q130" s="34"/>
      <c r="R130" s="34"/>
      <c r="S130" s="34"/>
      <c r="T130" s="34" t="str">
        <f>[12]реквизиты!$G$8</f>
        <v>Д.Е.Вышегородцев</v>
      </c>
      <c r="U130" s="34"/>
      <c r="V130" s="34"/>
    </row>
    <row r="131" spans="1:22">
      <c r="G131" s="35" t="s">
        <v>63</v>
      </c>
      <c r="J131" s="53" t="s">
        <v>64</v>
      </c>
      <c r="R131" s="35" t="s">
        <v>63</v>
      </c>
      <c r="U131" s="53" t="s">
        <v>64</v>
      </c>
    </row>
    <row r="134" spans="1:22">
      <c r="D134" s="257" t="s">
        <v>7</v>
      </c>
      <c r="E134" s="257"/>
      <c r="F134" s="257"/>
      <c r="G134" s="257"/>
      <c r="H134" s="257"/>
      <c r="O134" s="257" t="s">
        <v>7</v>
      </c>
      <c r="P134" s="257"/>
      <c r="Q134" s="257"/>
      <c r="R134" s="257"/>
      <c r="S134" s="257"/>
    </row>
    <row r="136" spans="1:22" ht="15.75">
      <c r="E136" s="258" t="s">
        <v>24</v>
      </c>
      <c r="F136" s="258"/>
      <c r="G136" s="258"/>
      <c r="P136" s="258" t="s">
        <v>24</v>
      </c>
      <c r="Q136" s="258"/>
      <c r="R136" s="258"/>
    </row>
    <row r="138" spans="1:22">
      <c r="A138" s="32" t="s">
        <v>25</v>
      </c>
      <c r="B138" s="32"/>
      <c r="C138" s="32"/>
      <c r="D138" s="33" t="str">
        <f>мс!C27</f>
        <v>МАЛЬЦЕВ Кирилл Владимирович</v>
      </c>
      <c r="E138" s="33"/>
      <c r="F138" s="33"/>
      <c r="G138" s="33"/>
      <c r="H138" s="33"/>
      <c r="I138" s="33"/>
      <c r="J138" s="33"/>
      <c r="K138" s="34"/>
      <c r="M138" s="32" t="s">
        <v>25</v>
      </c>
      <c r="N138" s="32"/>
      <c r="O138" s="33"/>
      <c r="P138" s="33"/>
      <c r="Q138" s="33"/>
      <c r="R138" s="33"/>
      <c r="S138" s="33"/>
      <c r="T138" s="33"/>
      <c r="U138" s="33"/>
      <c r="V138" s="34"/>
    </row>
    <row r="139" spans="1:22">
      <c r="F139" s="35" t="s">
        <v>26</v>
      </c>
      <c r="Q139" s="35" t="s">
        <v>26</v>
      </c>
    </row>
    <row r="140" spans="1:22" ht="26.25" customHeight="1">
      <c r="A140" s="31" t="s">
        <v>27</v>
      </c>
      <c r="F140" s="259" t="str">
        <f>призеры!$A$3</f>
        <v>Первенство Приволжского федерального округа по самбо среди юношей и девушек (13-14 лет) ( 2004-05гг.р.)</v>
      </c>
      <c r="G140" s="259"/>
      <c r="H140" s="259"/>
      <c r="I140" s="259"/>
      <c r="J140" s="259"/>
      <c r="K140" s="259"/>
      <c r="M140" s="31" t="s">
        <v>27</v>
      </c>
      <c r="Q140" s="259" t="str">
        <f>призеры!$A$3</f>
        <v>Первенство Приволжского федерального округа по самбо среди юношей и девушек (13-14 лет) ( 2004-05гг.р.)</v>
      </c>
      <c r="R140" s="259"/>
      <c r="S140" s="259"/>
      <c r="T140" s="259"/>
      <c r="U140" s="259"/>
      <c r="V140" s="259"/>
    </row>
    <row r="141" spans="1:22">
      <c r="G141" s="35" t="s">
        <v>28</v>
      </c>
      <c r="R141" s="35" t="s">
        <v>28</v>
      </c>
    </row>
    <row r="142" spans="1:22">
      <c r="A142" s="31" t="s">
        <v>29</v>
      </c>
      <c r="D142" s="257" t="str">
        <f>[12]реквизиты!$F$11</f>
        <v>06 декабря 2017г.</v>
      </c>
      <c r="E142" s="257"/>
      <c r="F142" s="257"/>
      <c r="G142" s="34"/>
      <c r="H142" s="31" t="s">
        <v>30</v>
      </c>
      <c r="I142" s="257" t="str">
        <f>[12]реквизиты!$D$11</f>
        <v>г.Красноярск</v>
      </c>
      <c r="J142" s="257"/>
      <c r="K142" s="34"/>
      <c r="M142" s="31" t="s">
        <v>29</v>
      </c>
      <c r="O142" s="257" t="str">
        <f>[12]реквизиты!$F$11</f>
        <v>06 декабря 2017г.</v>
      </c>
      <c r="P142" s="257"/>
      <c r="Q142" s="257"/>
      <c r="R142" s="34"/>
      <c r="S142" s="31" t="s">
        <v>30</v>
      </c>
      <c r="T142" s="257" t="str">
        <f>[12]реквизиты!$D$11</f>
        <v>г.Красноярск</v>
      </c>
      <c r="U142" s="257"/>
      <c r="V142" s="34"/>
    </row>
    <row r="143" spans="1:22">
      <c r="D143" s="35" t="s">
        <v>31</v>
      </c>
      <c r="J143" s="35" t="s">
        <v>32</v>
      </c>
      <c r="O143" s="35" t="s">
        <v>31</v>
      </c>
      <c r="U143" s="35" t="s">
        <v>32</v>
      </c>
    </row>
    <row r="144" spans="1:22">
      <c r="A144" s="36"/>
      <c r="B144" s="36"/>
      <c r="C144" s="36"/>
      <c r="D144" s="31" t="s">
        <v>88</v>
      </c>
      <c r="F144" s="34" t="str">
        <f>мс!A27</f>
        <v>св100</v>
      </c>
      <c r="G144" s="34"/>
      <c r="H144" s="37" t="s">
        <v>34</v>
      </c>
      <c r="M144" s="36"/>
      <c r="N144" s="36"/>
      <c r="O144" s="31" t="s">
        <v>33</v>
      </c>
      <c r="Q144" s="34"/>
      <c r="R144" s="34"/>
      <c r="S144" s="37" t="s">
        <v>34</v>
      </c>
    </row>
    <row r="145" spans="1:22">
      <c r="A145" s="36"/>
      <c r="B145" s="36"/>
      <c r="C145" s="36"/>
      <c r="D145" s="38"/>
      <c r="E145" s="36"/>
      <c r="F145" s="36"/>
      <c r="M145" s="36"/>
      <c r="N145" s="36"/>
      <c r="O145" s="38"/>
      <c r="P145" s="36"/>
      <c r="Q145" s="36"/>
    </row>
    <row r="146" spans="1:22">
      <c r="A146" s="31" t="s">
        <v>35</v>
      </c>
      <c r="C146" s="40" t="str">
        <f>мс!B27</f>
        <v>1</v>
      </c>
      <c r="D146" s="34"/>
      <c r="E146" s="31" t="s">
        <v>36</v>
      </c>
      <c r="F146" s="54">
        <f>мс!F27</f>
        <v>30</v>
      </c>
      <c r="G146" s="253" t="s">
        <v>37</v>
      </c>
      <c r="H146" s="253"/>
      <c r="I146" s="253"/>
      <c r="J146" s="253"/>
      <c r="K146" s="253"/>
      <c r="M146" s="31" t="s">
        <v>35</v>
      </c>
      <c r="N146" s="34">
        <v>1</v>
      </c>
      <c r="O146" s="34"/>
      <c r="P146" s="31" t="s">
        <v>36</v>
      </c>
      <c r="Q146" s="39"/>
      <c r="R146" s="253" t="s">
        <v>87</v>
      </c>
      <c r="S146" s="253"/>
      <c r="T146" s="253"/>
      <c r="U146" s="253"/>
      <c r="V146" s="253"/>
    </row>
    <row r="147" spans="1:22">
      <c r="A147" s="253" t="str">
        <f>мс!H27</f>
        <v>Алтайский край, Амурская, Брянская, Воронежская, КБР, Костромская, Краснодарский, Курганская, Москва, Нижегородская</v>
      </c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  <c r="M147" s="253"/>
      <c r="N147" s="253"/>
      <c r="O147" s="253"/>
      <c r="P147" s="253"/>
      <c r="Q147" s="253"/>
      <c r="R147" s="253"/>
      <c r="S147" s="253"/>
      <c r="T147" s="253"/>
      <c r="U147" s="253"/>
      <c r="V147" s="253"/>
    </row>
    <row r="148" spans="1:22">
      <c r="A148" s="31" t="s">
        <v>39</v>
      </c>
      <c r="D148" s="31" t="s">
        <v>40</v>
      </c>
      <c r="E148" s="42"/>
      <c r="F148" s="41" t="s">
        <v>41</v>
      </c>
      <c r="G148" s="37" t="s">
        <v>42</v>
      </c>
      <c r="M148" s="31" t="s">
        <v>39</v>
      </c>
      <c r="O148" s="31" t="s">
        <v>40</v>
      </c>
      <c r="P148" s="42"/>
      <c r="Q148" s="41" t="s">
        <v>41</v>
      </c>
      <c r="R148" s="37" t="s">
        <v>42</v>
      </c>
    </row>
    <row r="149" spans="1:22" ht="13.5" thickBo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</row>
    <row r="150" spans="1:22">
      <c r="A150" s="44" t="s">
        <v>43</v>
      </c>
      <c r="B150" s="62"/>
      <c r="C150" s="254" t="s">
        <v>44</v>
      </c>
      <c r="D150" s="255"/>
      <c r="E150" s="255"/>
      <c r="F150" s="256"/>
      <c r="G150" s="45" t="s">
        <v>45</v>
      </c>
      <c r="H150" s="46"/>
      <c r="I150" s="44" t="s">
        <v>46</v>
      </c>
      <c r="J150" s="247"/>
      <c r="K150" s="249"/>
      <c r="M150" s="44" t="s">
        <v>43</v>
      </c>
      <c r="N150" s="254" t="s">
        <v>44</v>
      </c>
      <c r="O150" s="255"/>
      <c r="P150" s="255"/>
      <c r="Q150" s="256"/>
      <c r="R150" s="45" t="s">
        <v>45</v>
      </c>
      <c r="S150" s="46"/>
      <c r="T150" s="44" t="s">
        <v>46</v>
      </c>
      <c r="U150" s="247"/>
      <c r="V150" s="249"/>
    </row>
    <row r="151" spans="1:22">
      <c r="A151" s="47">
        <v>1</v>
      </c>
      <c r="B151" s="64"/>
      <c r="C151" s="48" t="str">
        <f>IFERROR(VLOOKUP(A151,[11]пр.взв!$B$7:$H$70,2,0),"")</f>
        <v>ВАСИЛЬЕВ Максим Михайлович</v>
      </c>
      <c r="D151" s="48"/>
      <c r="E151" s="48"/>
      <c r="F151" s="48"/>
      <c r="G151" s="48" t="str">
        <f>IFERROR(VLOOKUP(A151,[11]пр.взв!$B$7:$H$70,5,0),"")</f>
        <v>Краснодарский, Краснодар</v>
      </c>
      <c r="H151" s="48"/>
      <c r="I151" s="48" t="str">
        <f>IFERROR(VLOOKUP(A151,[11]пр.взв!$B$7:$K$70,10,0),"")</f>
        <v>кмс</v>
      </c>
      <c r="J151" s="51"/>
      <c r="K151" s="50"/>
      <c r="M151" s="47">
        <v>1</v>
      </c>
      <c r="N151" s="48"/>
      <c r="O151" s="49"/>
      <c r="P151" s="49"/>
      <c r="Q151" s="50"/>
      <c r="R151" s="51"/>
      <c r="S151" s="50"/>
      <c r="T151" s="52"/>
      <c r="U151" s="51"/>
      <c r="V151" s="50"/>
    </row>
    <row r="152" spans="1:22">
      <c r="A152" s="47">
        <v>2</v>
      </c>
      <c r="B152" s="64"/>
      <c r="C152" s="48" t="str">
        <f>IFERROR(VLOOKUP(A152,[11]пр.взв!$B$7:$H$70,2,0),"")</f>
        <v>ТОРГАШОВ Даниил Анатольевич</v>
      </c>
      <c r="D152" s="48"/>
      <c r="E152" s="48"/>
      <c r="F152" s="48"/>
      <c r="G152" s="48" t="str">
        <f>IFERROR(VLOOKUP(A152,[11]пр.взв!$B$7:$H$70,5,0),"")</f>
        <v>Нижегородская, Выкса</v>
      </c>
      <c r="H152" s="48"/>
      <c r="I152" s="48" t="str">
        <f>IFERROR(VLOOKUP(A152,[11]пр.взв!$B$7:$K$70,10,0),"")</f>
        <v>1р</v>
      </c>
      <c r="J152" s="51"/>
      <c r="K152" s="50"/>
      <c r="M152" s="47">
        <v>2</v>
      </c>
      <c r="N152" s="48"/>
      <c r="O152" s="49"/>
      <c r="P152" s="49"/>
      <c r="Q152" s="50"/>
      <c r="R152" s="51"/>
      <c r="S152" s="50"/>
      <c r="T152" s="52"/>
      <c r="U152" s="51"/>
      <c r="V152" s="50"/>
    </row>
    <row r="153" spans="1:22">
      <c r="A153" s="47">
        <v>3</v>
      </c>
      <c r="B153" s="64"/>
      <c r="C153" s="48" t="str">
        <f>IFERROR(VLOOKUP(A153,[11]пр.взв!$B$7:$H$70,2,0),"")</f>
        <v>СИЗЫХ Илья АЛЕКСЕЕВИЧ</v>
      </c>
      <c r="D153" s="48"/>
      <c r="E153" s="48"/>
      <c r="F153" s="48"/>
      <c r="G153" s="48" t="str">
        <f>IFERROR(VLOOKUP(A153,[11]пр.взв!$B$7:$H$70,5,0),"")</f>
        <v>Брянская, Брянск</v>
      </c>
      <c r="H153" s="48"/>
      <c r="I153" s="48" t="str">
        <f>IFERROR(VLOOKUP(A153,[11]пр.взв!$B$7:$K$70,10,0),"")</f>
        <v>1р</v>
      </c>
      <c r="J153" s="51"/>
      <c r="K153" s="50"/>
      <c r="M153" s="47">
        <v>3</v>
      </c>
      <c r="N153" s="48"/>
      <c r="O153" s="49"/>
      <c r="P153" s="49"/>
      <c r="Q153" s="50"/>
      <c r="R153" s="51"/>
      <c r="S153" s="50"/>
      <c r="T153" s="52"/>
      <c r="U153" s="51"/>
      <c r="V153" s="50"/>
    </row>
    <row r="154" spans="1:22">
      <c r="A154" s="47">
        <v>4</v>
      </c>
      <c r="B154" s="64"/>
      <c r="C154" s="48" t="str">
        <f>IFERROR(VLOOKUP(A154,[11]пр.взв!$B$7:$H$70,2,0),"")</f>
        <v>ПУТИЛИН Даниил Андреевич</v>
      </c>
      <c r="D154" s="48"/>
      <c r="E154" s="48"/>
      <c r="F154" s="48"/>
      <c r="G154" s="48" t="str">
        <f>IFERROR(VLOOKUP(A154,[11]пр.взв!$B$7:$H$70,5,0),"")</f>
        <v>Ставропольский край, Ставрополь,Д</v>
      </c>
      <c r="H154" s="48"/>
      <c r="I154" s="48" t="str">
        <f>IFERROR(VLOOKUP(A154,[11]пр.взв!$B$7:$K$70,10,0),"")</f>
        <v>1р</v>
      </c>
      <c r="J154" s="51"/>
      <c r="K154" s="50"/>
      <c r="M154" s="47">
        <v>4</v>
      </c>
      <c r="N154" s="48"/>
      <c r="O154" s="49"/>
      <c r="P154" s="49"/>
      <c r="Q154" s="50"/>
      <c r="R154" s="48"/>
      <c r="S154" s="50"/>
      <c r="T154" s="52"/>
      <c r="U154" s="51"/>
      <c r="V154" s="50"/>
    </row>
    <row r="155" spans="1:22">
      <c r="A155" s="47">
        <v>5</v>
      </c>
      <c r="B155" s="64"/>
      <c r="C155" s="48" t="str">
        <f>IFERROR(VLOOKUP(A155,[11]пр.взв!$B$7:$H$70,2,0),"")</f>
        <v>ЛОМАКИН Сергей Юрьевич</v>
      </c>
      <c r="D155" s="48"/>
      <c r="E155" s="48"/>
      <c r="F155" s="48"/>
      <c r="G155" s="48" t="str">
        <f>IFERROR(VLOOKUP(A155,[11]пр.взв!$B$7:$H$70,5,0),"")</f>
        <v>Оренбурская, Орск</v>
      </c>
      <c r="H155" s="48"/>
      <c r="I155" s="48" t="str">
        <f>IFERROR(VLOOKUP(A155,[11]пр.взв!$B$7:$K$70,10,0),"")</f>
        <v>кмс</v>
      </c>
      <c r="J155" s="51"/>
      <c r="K155" s="50"/>
      <c r="M155" s="47">
        <v>5</v>
      </c>
      <c r="N155" s="48"/>
      <c r="O155" s="49"/>
      <c r="P155" s="49"/>
      <c r="Q155" s="50"/>
      <c r="R155" s="51"/>
      <c r="S155" s="50"/>
      <c r="T155" s="52"/>
      <c r="U155" s="51"/>
      <c r="V155" s="50"/>
    </row>
    <row r="156" spans="1:22">
      <c r="A156" s="47"/>
      <c r="B156" s="64"/>
      <c r="C156" s="48" t="str">
        <f>IFERROR(VLOOKUP(A156,[11]пр.взв!$B$7:$H$70,2,0),"")</f>
        <v/>
      </c>
      <c r="D156" s="48"/>
      <c r="E156" s="48"/>
      <c r="F156" s="48"/>
      <c r="G156" s="48" t="str">
        <f>IFERROR(VLOOKUP(A156,[11]пр.взв!$B$7:$H$70,5,0),"")</f>
        <v/>
      </c>
      <c r="H156" s="48"/>
      <c r="I156" s="48" t="str">
        <f>IFERROR(VLOOKUP(A156,[11]пр.взв!$B$7:$K$70,10,0),"")</f>
        <v/>
      </c>
      <c r="J156" s="51"/>
      <c r="K156" s="50"/>
      <c r="M156" s="47">
        <v>6</v>
      </c>
      <c r="N156" s="51"/>
      <c r="O156" s="49"/>
      <c r="P156" s="49"/>
      <c r="Q156" s="50"/>
      <c r="R156" s="51"/>
      <c r="S156" s="50"/>
      <c r="T156" s="52"/>
      <c r="U156" s="51"/>
      <c r="V156" s="50"/>
    </row>
    <row r="157" spans="1:22">
      <c r="A157" s="65"/>
      <c r="B157" s="66"/>
      <c r="C157" s="48" t="str">
        <f>IFERROR(VLOOKUP(A157,[11]пр.взв!$B$7:$H$70,2,0),"")</f>
        <v/>
      </c>
      <c r="D157" s="48"/>
      <c r="E157" s="48"/>
      <c r="F157" s="48"/>
      <c r="G157" s="48" t="str">
        <f>IFERROR(VLOOKUP(A157,[11]пр.взв!$B$7:$H$70,5,0),"")</f>
        <v/>
      </c>
      <c r="H157" s="48"/>
      <c r="I157" s="48" t="str">
        <f>IFERROR(VLOOKUP(A157,[11]пр.взв!$B$7:$K$70,10,0),"")</f>
        <v/>
      </c>
      <c r="J157" s="51"/>
      <c r="K157" s="50"/>
      <c r="M157" s="47">
        <v>7</v>
      </c>
      <c r="N157" s="51"/>
      <c r="O157" s="49"/>
      <c r="P157" s="49"/>
      <c r="Q157" s="50"/>
      <c r="R157" s="51"/>
      <c r="S157" s="50"/>
      <c r="T157" s="52"/>
      <c r="U157" s="51"/>
      <c r="V157" s="50"/>
    </row>
    <row r="159" spans="1:22">
      <c r="F159" s="31" t="s">
        <v>59</v>
      </c>
      <c r="H159" s="34" t="s">
        <v>60</v>
      </c>
      <c r="I159" s="34"/>
      <c r="J159" s="34"/>
      <c r="K159" s="34"/>
      <c r="Q159" s="31" t="s">
        <v>59</v>
      </c>
      <c r="S159" s="34"/>
      <c r="T159" s="34"/>
      <c r="U159" s="34"/>
      <c r="V159" s="34"/>
    </row>
    <row r="160" spans="1:22">
      <c r="A160" s="31" t="str">
        <f>[12]реквизиты!$A$6</f>
        <v>Гл. судья, судья ВК</v>
      </c>
      <c r="I160" s="35" t="s">
        <v>61</v>
      </c>
      <c r="T160" s="35" t="s">
        <v>61</v>
      </c>
    </row>
    <row r="161" spans="1:22">
      <c r="E161" s="31" t="s">
        <v>62</v>
      </c>
      <c r="F161" s="34"/>
      <c r="G161" s="34"/>
      <c r="H161" s="34"/>
      <c r="I161" s="34" t="str">
        <f>I94</f>
        <v>С.Ю. Аткунов</v>
      </c>
      <c r="J161" s="34"/>
      <c r="K161" s="34"/>
      <c r="M161" s="31" t="str">
        <f>[12]реквизиты!$A$6</f>
        <v>Гл. судья, судья ВК</v>
      </c>
      <c r="P161" s="31" t="s">
        <v>62</v>
      </c>
      <c r="Q161" s="34"/>
      <c r="R161" s="34"/>
      <c r="S161" s="34"/>
      <c r="T161" s="34" t="str">
        <f>T94</f>
        <v>С.Ю. Аткунов</v>
      </c>
      <c r="U161" s="34"/>
      <c r="V161" s="34"/>
    </row>
    <row r="162" spans="1:22">
      <c r="A162" s="31" t="str">
        <f>[12]реквизиты!$A$8</f>
        <v>Гл. секретарь, судья ВК</v>
      </c>
      <c r="G162" s="35" t="s">
        <v>63</v>
      </c>
      <c r="J162" s="53" t="s">
        <v>64</v>
      </c>
      <c r="R162" s="35" t="s">
        <v>63</v>
      </c>
      <c r="U162" s="53" t="s">
        <v>64</v>
      </c>
    </row>
    <row r="163" spans="1:22">
      <c r="E163" s="41" t="s">
        <v>62</v>
      </c>
      <c r="F163" s="34"/>
      <c r="G163" s="34"/>
      <c r="H163" s="34"/>
      <c r="I163" s="34" t="str">
        <f>I96</f>
        <v>Д.Е.Вышегородцев</v>
      </c>
      <c r="J163" s="34"/>
      <c r="K163" s="34"/>
      <c r="M163" s="31" t="str">
        <f>[12]реквизиты!$A$8</f>
        <v>Гл. секретарь, судья ВК</v>
      </c>
      <c r="P163" s="41" t="s">
        <v>62</v>
      </c>
      <c r="Q163" s="34"/>
      <c r="R163" s="34"/>
      <c r="S163" s="34"/>
      <c r="T163" s="34" t="str">
        <f>T96</f>
        <v>Д.Е.Вышегородцев</v>
      </c>
      <c r="U163" s="34"/>
      <c r="V163" s="34"/>
    </row>
    <row r="164" spans="1:22">
      <c r="G164" s="35" t="s">
        <v>63</v>
      </c>
      <c r="J164" s="53" t="s">
        <v>64</v>
      </c>
      <c r="R164" s="35" t="s">
        <v>63</v>
      </c>
      <c r="U164" s="53" t="s">
        <v>64</v>
      </c>
    </row>
  </sheetData>
  <mergeCells count="99">
    <mergeCell ref="D1:H1"/>
    <mergeCell ref="O1:S1"/>
    <mergeCell ref="E3:G3"/>
    <mergeCell ref="P3:R3"/>
    <mergeCell ref="F7:K7"/>
    <mergeCell ref="Q7:V7"/>
    <mergeCell ref="D9:F9"/>
    <mergeCell ref="I9:J9"/>
    <mergeCell ref="O9:Q9"/>
    <mergeCell ref="T9:U9"/>
    <mergeCell ref="G13:K13"/>
    <mergeCell ref="R13:V13"/>
    <mergeCell ref="A14:K14"/>
    <mergeCell ref="M14:V14"/>
    <mergeCell ref="C17:F17"/>
    <mergeCell ref="N17:Q17"/>
    <mergeCell ref="U17:V17"/>
    <mergeCell ref="D34:H34"/>
    <mergeCell ref="O34:S34"/>
    <mergeCell ref="E36:G36"/>
    <mergeCell ref="P36:R36"/>
    <mergeCell ref="F40:K40"/>
    <mergeCell ref="Q40:V40"/>
    <mergeCell ref="D42:F42"/>
    <mergeCell ref="I42:J42"/>
    <mergeCell ref="O42:Q42"/>
    <mergeCell ref="T42:U42"/>
    <mergeCell ref="G46:K46"/>
    <mergeCell ref="R46:V46"/>
    <mergeCell ref="A47:K47"/>
    <mergeCell ref="M47:V47"/>
    <mergeCell ref="C50:F50"/>
    <mergeCell ref="J50:K50"/>
    <mergeCell ref="N50:Q50"/>
    <mergeCell ref="U50:V50"/>
    <mergeCell ref="D67:H67"/>
    <mergeCell ref="O67:S67"/>
    <mergeCell ref="E69:G69"/>
    <mergeCell ref="P69:R69"/>
    <mergeCell ref="F73:K73"/>
    <mergeCell ref="Q73:V73"/>
    <mergeCell ref="D75:F75"/>
    <mergeCell ref="I75:J75"/>
    <mergeCell ref="O75:Q75"/>
    <mergeCell ref="T75:U75"/>
    <mergeCell ref="G79:K79"/>
    <mergeCell ref="R79:V79"/>
    <mergeCell ref="D101:H101"/>
    <mergeCell ref="O101:S101"/>
    <mergeCell ref="E103:G103"/>
    <mergeCell ref="P103:R103"/>
    <mergeCell ref="F107:K107"/>
    <mergeCell ref="Q107:V107"/>
    <mergeCell ref="D109:F109"/>
    <mergeCell ref="I109:J109"/>
    <mergeCell ref="O109:Q109"/>
    <mergeCell ref="T109:U109"/>
    <mergeCell ref="G113:K113"/>
    <mergeCell ref="R113:V113"/>
    <mergeCell ref="A114:K114"/>
    <mergeCell ref="M114:V114"/>
    <mergeCell ref="C117:F117"/>
    <mergeCell ref="J117:K117"/>
    <mergeCell ref="N117:Q117"/>
    <mergeCell ref="U117:V117"/>
    <mergeCell ref="D134:H134"/>
    <mergeCell ref="O134:S134"/>
    <mergeCell ref="E136:G136"/>
    <mergeCell ref="P136:R136"/>
    <mergeCell ref="F140:K140"/>
    <mergeCell ref="Q140:V140"/>
    <mergeCell ref="D142:F142"/>
    <mergeCell ref="I142:J142"/>
    <mergeCell ref="O142:Q142"/>
    <mergeCell ref="T142:U142"/>
    <mergeCell ref="G146:K146"/>
    <mergeCell ref="R146:V146"/>
    <mergeCell ref="A147:K147"/>
    <mergeCell ref="M147:V147"/>
    <mergeCell ref="C150:F150"/>
    <mergeCell ref="J150:K150"/>
    <mergeCell ref="N150:Q150"/>
    <mergeCell ref="U150:V150"/>
    <mergeCell ref="G85:I85"/>
    <mergeCell ref="G86:I86"/>
    <mergeCell ref="G87:I87"/>
    <mergeCell ref="R84:T84"/>
    <mergeCell ref="G17:I17"/>
    <mergeCell ref="G18:I18"/>
    <mergeCell ref="G19:I19"/>
    <mergeCell ref="G20:I20"/>
    <mergeCell ref="G21:I21"/>
    <mergeCell ref="G83:I83"/>
    <mergeCell ref="G84:I84"/>
    <mergeCell ref="A80:K80"/>
    <mergeCell ref="M80:V80"/>
    <mergeCell ref="C83:F83"/>
    <mergeCell ref="N83:Q83"/>
    <mergeCell ref="R83:T83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="75" zoomScaleNormal="75" workbookViewId="0">
      <selection activeCell="H19" sqref="H19:H20"/>
    </sheetView>
  </sheetViews>
  <sheetFormatPr defaultRowHeight="12.75"/>
  <cols>
    <col min="1" max="1" width="8.42578125" customWidth="1"/>
    <col min="2" max="2" width="6.42578125" customWidth="1"/>
    <col min="3" max="3" width="25.28515625" customWidth="1"/>
    <col min="4" max="4" width="12.85546875" customWidth="1"/>
    <col min="5" max="5" width="21.42578125" customWidth="1"/>
    <col min="6" max="6" width="11.42578125" customWidth="1"/>
    <col min="7" max="7" width="8" customWidth="1"/>
    <col min="8" max="8" width="40.140625" customWidth="1"/>
  </cols>
  <sheetData>
    <row r="1" spans="1:8" ht="20.25">
      <c r="A1" s="157" t="s">
        <v>7</v>
      </c>
      <c r="B1" s="157"/>
      <c r="C1" s="157"/>
      <c r="D1" s="157"/>
      <c r="E1" s="157"/>
      <c r="F1" s="157"/>
      <c r="G1" s="157"/>
      <c r="H1" s="157"/>
    </row>
    <row r="2" spans="1:8" ht="15.75">
      <c r="A2" s="158" t="s">
        <v>17</v>
      </c>
      <c r="B2" s="158"/>
      <c r="C2" s="158"/>
      <c r="D2" s="158"/>
      <c r="E2" s="158"/>
      <c r="F2" s="158"/>
      <c r="G2" s="158"/>
      <c r="H2" s="158"/>
    </row>
    <row r="3" spans="1:8" ht="23.25">
      <c r="A3" s="183" t="str">
        <f>призеры!A3</f>
        <v>Первенство Приволжского федерального округа по самбо среди юношей и девушек (13-14 лет) ( 2004-05гг.р.)</v>
      </c>
      <c r="B3" s="183"/>
      <c r="C3" s="183"/>
      <c r="D3" s="183"/>
      <c r="E3" s="183"/>
      <c r="F3" s="183"/>
      <c r="G3" s="183"/>
      <c r="H3" s="183"/>
    </row>
    <row r="4" spans="1:8" ht="16.5" thickBot="1">
      <c r="A4" s="158" t="str">
        <f>призеры!A4</f>
        <v>12-15 апреля 2018 год.        г.Кстово</v>
      </c>
      <c r="B4" s="158"/>
      <c r="C4" s="158"/>
      <c r="D4" s="158"/>
      <c r="E4" s="158"/>
      <c r="F4" s="158"/>
      <c r="G4" s="158"/>
      <c r="H4" s="158"/>
    </row>
    <row r="5" spans="1:8">
      <c r="A5" s="184" t="s">
        <v>18</v>
      </c>
      <c r="B5" s="186" t="s">
        <v>0</v>
      </c>
      <c r="C5" s="172" t="s">
        <v>1</v>
      </c>
      <c r="D5" s="172" t="s">
        <v>2</v>
      </c>
      <c r="E5" s="172" t="s">
        <v>19</v>
      </c>
      <c r="F5" s="186" t="s">
        <v>20</v>
      </c>
      <c r="G5" s="180" t="s">
        <v>21</v>
      </c>
      <c r="H5" s="160" t="s">
        <v>22</v>
      </c>
    </row>
    <row r="6" spans="1:8" ht="13.5" thickBot="1">
      <c r="A6" s="185"/>
      <c r="B6" s="187"/>
      <c r="C6" s="188"/>
      <c r="D6" s="188"/>
      <c r="E6" s="188"/>
      <c r="F6" s="187"/>
      <c r="G6" s="181"/>
      <c r="H6" s="182"/>
    </row>
    <row r="7" spans="1:8">
      <c r="A7" s="212" t="s">
        <v>23</v>
      </c>
      <c r="B7" s="213"/>
      <c r="C7" s="213"/>
      <c r="D7" s="213"/>
      <c r="E7" s="213"/>
      <c r="F7" s="213"/>
      <c r="G7" s="213"/>
      <c r="H7" s="214"/>
    </row>
    <row r="8" spans="1:8" ht="13.5" thickBot="1">
      <c r="A8" s="215"/>
      <c r="B8" s="216"/>
      <c r="C8" s="216"/>
      <c r="D8" s="216"/>
      <c r="E8" s="216"/>
      <c r="F8" s="216"/>
      <c r="G8" s="216"/>
      <c r="H8" s="217"/>
    </row>
    <row r="9" spans="1:8" ht="12.75" customHeight="1">
      <c r="A9" s="218">
        <v>52</v>
      </c>
      <c r="B9" s="186" t="s">
        <v>4</v>
      </c>
      <c r="C9" s="276" t="str">
        <f>призеры!C15</f>
        <v>СОЛУЯНОВ Тимур Витальевич</v>
      </c>
      <c r="D9" s="276" t="str">
        <f>призеры!D15</f>
        <v>13.03.05, 1ю</v>
      </c>
      <c r="E9" s="276" t="str">
        <f>призеры!F15</f>
        <v>Пензенская</v>
      </c>
      <c r="F9" s="277">
        <v>8</v>
      </c>
      <c r="G9" s="277">
        <v>4</v>
      </c>
      <c r="H9" s="226" t="s">
        <v>140</v>
      </c>
    </row>
    <row r="10" spans="1:8" ht="12.75" customHeight="1">
      <c r="A10" s="272"/>
      <c r="B10" s="274"/>
      <c r="C10" s="275"/>
      <c r="D10" s="275"/>
      <c r="E10" s="275"/>
      <c r="F10" s="203"/>
      <c r="G10" s="203"/>
      <c r="H10" s="192"/>
    </row>
    <row r="11" spans="1:8" ht="12.75" customHeight="1">
      <c r="A11" s="272">
        <v>57</v>
      </c>
      <c r="B11" s="274" t="s">
        <v>4</v>
      </c>
      <c r="C11" s="275" t="str">
        <f>призеры!C22</f>
        <v>НИКОНОРОВ Тимур Сергеевич</v>
      </c>
      <c r="D11" s="275" t="str">
        <f>призеры!D22</f>
        <v>21.03.04, 1</v>
      </c>
      <c r="E11" s="275" t="str">
        <f>призеры!F22</f>
        <v>Саратовская, Энгельс, МО</v>
      </c>
      <c r="F11" s="266">
        <v>11</v>
      </c>
      <c r="G11" s="268"/>
      <c r="H11" s="192" t="s">
        <v>146</v>
      </c>
    </row>
    <row r="12" spans="1:8" ht="12.75" customHeight="1">
      <c r="A12" s="272"/>
      <c r="B12" s="274"/>
      <c r="C12" s="275"/>
      <c r="D12" s="275"/>
      <c r="E12" s="275"/>
      <c r="F12" s="203"/>
      <c r="G12" s="203"/>
      <c r="H12" s="192"/>
    </row>
    <row r="13" spans="1:8" ht="12.75" customHeight="1">
      <c r="A13" s="272">
        <v>62</v>
      </c>
      <c r="B13" s="274" t="s">
        <v>4</v>
      </c>
      <c r="C13" s="275" t="str">
        <f>призеры!C29</f>
        <v>ГУГЛЯ Олег Витальевич</v>
      </c>
      <c r="D13" s="275" t="str">
        <f>призеры!D29</f>
        <v>11.06.04, 1</v>
      </c>
      <c r="E13" s="275" t="str">
        <f>призеры!F29</f>
        <v>р.Башкортостан, Октябрьский</v>
      </c>
      <c r="F13" s="268">
        <f>[5]пр.взв!$AH$7</f>
        <v>45</v>
      </c>
      <c r="G13" s="200">
        <v>6</v>
      </c>
      <c r="H13" s="192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",[5]пр.взв!$Y$16)</f>
        <v>Амурская, Астраханская, КБР, Костромская, Краснодарский, Курская, Москва, Нижегородская, Оренбурская, Пермский</v>
      </c>
    </row>
    <row r="14" spans="1:8" ht="12.75" customHeight="1">
      <c r="A14" s="272"/>
      <c r="B14" s="274"/>
      <c r="C14" s="275"/>
      <c r="D14" s="275"/>
      <c r="E14" s="275"/>
      <c r="F14" s="203"/>
      <c r="G14" s="200"/>
      <c r="H14" s="192"/>
    </row>
    <row r="15" spans="1:8" ht="12.75" customHeight="1">
      <c r="A15" s="272">
        <v>68</v>
      </c>
      <c r="B15" s="274" t="s">
        <v>4</v>
      </c>
      <c r="C15" s="275" t="str">
        <f>призеры!C36</f>
        <v>МАРЮШИН Тимофей Дмитриевич</v>
      </c>
      <c r="D15" s="275" t="str">
        <f>призеры!D36</f>
        <v>05.02.04, 2ю</v>
      </c>
      <c r="E15" s="275" t="str">
        <f>призеры!F36</f>
        <v>р. Татарстан, Зеленодольск</v>
      </c>
      <c r="F15" s="266">
        <f>[6]пр.взв!$AH$7</f>
        <v>7</v>
      </c>
      <c r="G15" s="268">
        <v>8</v>
      </c>
      <c r="H15" s="192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",[6]пр.взв!$Y$16)</f>
        <v>Алтайский край, Калининградская, Кемеровская, Краснодарский, Курганская, КЧР, Липецкая , Москва, Московская, Нижегородская</v>
      </c>
    </row>
    <row r="16" spans="1:8" ht="12.75" customHeight="1">
      <c r="A16" s="272"/>
      <c r="B16" s="274"/>
      <c r="C16" s="275"/>
      <c r="D16" s="275"/>
      <c r="E16" s="275"/>
      <c r="F16" s="203"/>
      <c r="G16" s="203"/>
      <c r="H16" s="192"/>
    </row>
    <row r="17" spans="1:10" ht="12.75" hidden="1" customHeight="1">
      <c r="A17" s="261"/>
      <c r="B17" s="262"/>
      <c r="C17" s="264"/>
      <c r="D17" s="264"/>
      <c r="E17" s="264"/>
      <c r="F17" s="266">
        <f>[6]пр.взв!$AH$7</f>
        <v>7</v>
      </c>
      <c r="G17" s="267"/>
      <c r="H17" s="192" t="str">
        <f>CONCATENATE([6]пр.взв!$Y$7,", ",[6]пр.взв!$Y$8,", ",[6]пр.взв!$Y$9,", ",[6]пр.взв!$Y$10,", ",[6]пр.взв!$Y$11,", ",[6]пр.взв!$Y$17,", ",[6]пр.взв!$Y$13,", ",[6]пр.взв!$Y$14,", ",[6]пр.взв!$Y$15,", ",[6]пр.взв!$Y$16)</f>
        <v>Алтайский край, Калининградская, Кемеровская, Краснодарский, Курганская, Пензенская, Липецкая , Москва, Московская, Нижегородская</v>
      </c>
    </row>
    <row r="18" spans="1:10" ht="20.25" hidden="1" customHeight="1">
      <c r="A18" s="206"/>
      <c r="B18" s="263"/>
      <c r="C18" s="265"/>
      <c r="D18" s="265"/>
      <c r="E18" s="265"/>
      <c r="F18" s="203"/>
      <c r="G18" s="189"/>
      <c r="H18" s="192"/>
    </row>
    <row r="19" spans="1:10">
      <c r="A19" s="272">
        <v>74</v>
      </c>
      <c r="B19" s="196" t="s">
        <v>4</v>
      </c>
      <c r="C19" s="205" t="str">
        <f>призеры!C43</f>
        <v>КАРАХАНЯН Ашот Валерьевич</v>
      </c>
      <c r="D19" s="205" t="str">
        <f>призеры!D43</f>
        <v>03.02.04, 1ю</v>
      </c>
      <c r="E19" s="205" t="str">
        <f>призеры!F43</f>
        <v>Саратовская, Ивантеевка, МО</v>
      </c>
      <c r="F19" s="266">
        <f>[7]пр.взв!$AH$7</f>
        <v>49</v>
      </c>
      <c r="G19" s="200">
        <v>4</v>
      </c>
      <c r="H19" s="192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",[7]пр.взв!$Y$16)</f>
        <v>Алтайский край, Амурская, Владимирская, Волгоградская, Камчатский край, Краснодарский, Курганская, Ленинградская, Москва, Нижегородская</v>
      </c>
    </row>
    <row r="20" spans="1:10">
      <c r="A20" s="272"/>
      <c r="B20" s="196"/>
      <c r="C20" s="205"/>
      <c r="D20" s="205"/>
      <c r="E20" s="205"/>
      <c r="F20" s="203"/>
      <c r="G20" s="200"/>
      <c r="H20" s="192"/>
    </row>
    <row r="21" spans="1:10" ht="12.75" customHeight="1">
      <c r="A21" s="272">
        <v>82</v>
      </c>
      <c r="B21" s="196" t="s">
        <v>4</v>
      </c>
      <c r="C21" s="205" t="str">
        <f>призеры!C50</f>
        <v>ВОРОНОВ Дмитрий Викторович</v>
      </c>
      <c r="D21" s="205" t="str">
        <f>призеры!D50</f>
        <v>02.05.04, 1</v>
      </c>
      <c r="E21" s="205" t="str">
        <f>призеры!F50</f>
        <v>Пензенская</v>
      </c>
      <c r="F21" s="266">
        <f>[8]пр.взв!$AH$7</f>
        <v>43</v>
      </c>
      <c r="G21" s="268">
        <v>5</v>
      </c>
      <c r="H21" s="192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",[8]пр.взв!$Y$16)</f>
        <v>Алтайский край, Астраханская, Владимирская, Ивановская, Краснодарский, Красноярский край, Курганская, Москва, Нижегородская, Новосибирская</v>
      </c>
    </row>
    <row r="22" spans="1:10">
      <c r="A22" s="272"/>
      <c r="B22" s="196"/>
      <c r="C22" s="205"/>
      <c r="D22" s="205"/>
      <c r="E22" s="205"/>
      <c r="F22" s="203"/>
      <c r="G22" s="203"/>
      <c r="H22" s="192"/>
    </row>
    <row r="23" spans="1:10" ht="12.75" customHeight="1">
      <c r="A23" s="272">
        <v>90</v>
      </c>
      <c r="B23" s="196" t="s">
        <v>4</v>
      </c>
      <c r="C23" s="205" t="str">
        <f>призеры!C57</f>
        <v>АЛЕКСЕЕВ Илья Львович</v>
      </c>
      <c r="D23" s="205" t="str">
        <f>призеры!D57</f>
        <v>15.06.04, 1ю</v>
      </c>
      <c r="E23" s="205" t="str">
        <f>призеры!F57</f>
        <v>Чувашская р., Чебоксары</v>
      </c>
      <c r="F23" s="266">
        <f>[9]пр.взв!$AH$7</f>
        <v>38</v>
      </c>
      <c r="G23" s="200"/>
      <c r="H23" s="192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",[9]пр.взв!$Y$16)</f>
        <v>Алтайский край, Астраханская, Волгоградская, Ивановская, Калининградская, Краснодарский, Ленинградская, Москва, Московская, Нижегородская</v>
      </c>
    </row>
    <row r="24" spans="1:10">
      <c r="A24" s="272"/>
      <c r="B24" s="196"/>
      <c r="C24" s="205"/>
      <c r="D24" s="205"/>
      <c r="E24" s="205"/>
      <c r="F24" s="203"/>
      <c r="G24" s="200"/>
      <c r="H24" s="192"/>
    </row>
    <row r="25" spans="1:10" ht="12.75" customHeight="1">
      <c r="A25" s="272">
        <v>100</v>
      </c>
      <c r="B25" s="196" t="s">
        <v>4</v>
      </c>
      <c r="C25" s="273" t="str">
        <f>призеры!C64</f>
        <v>ИВАНОВ Илья Алексеевич</v>
      </c>
      <c r="D25" s="273" t="str">
        <f>призеры!D64</f>
        <v>24.03.04, 1ю</v>
      </c>
      <c r="E25" s="273" t="str">
        <f>призеры!F64</f>
        <v>Чувашская р., Цивильск</v>
      </c>
      <c r="F25" s="266">
        <f>[10]пр.взв!$AH$7</f>
        <v>28</v>
      </c>
      <c r="G25" s="268"/>
      <c r="H25" s="192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",[10]пр.взв!$Y$16)</f>
        <v>Калининградская, КБР, Кемеровская, Краснодарский, Москва, Нижегородская, Новосибирская, Приморский край, р. Адыгея, р. Ингушетия</v>
      </c>
    </row>
    <row r="26" spans="1:10" ht="13.5" customHeight="1">
      <c r="A26" s="272"/>
      <c r="B26" s="196"/>
      <c r="C26" s="273"/>
      <c r="D26" s="273"/>
      <c r="E26" s="273"/>
      <c r="F26" s="203"/>
      <c r="G26" s="203"/>
      <c r="H26" s="192"/>
    </row>
    <row r="27" spans="1:10" ht="12.75" customHeight="1">
      <c r="A27" s="206" t="s">
        <v>106</v>
      </c>
      <c r="B27" s="195" t="s">
        <v>4</v>
      </c>
      <c r="C27" s="270" t="str">
        <f>призеры!C71</f>
        <v>МАЛЬЦЕВ Кирилл Владимирович</v>
      </c>
      <c r="D27" s="270" t="str">
        <f>призеры!D71</f>
        <v>11.01.04, 3</v>
      </c>
      <c r="E27" s="270" t="str">
        <f>призеры!F71</f>
        <v>Саратовская, Саратов, ФСОП "Россия"</v>
      </c>
      <c r="F27" s="268">
        <f>[11]пр.взв!$AH$7</f>
        <v>30</v>
      </c>
      <c r="G27" s="268"/>
      <c r="H27" s="192" t="str">
        <f>[11]пр.взв!$Y$7&amp;", "&amp;[11]пр.взв!$Y$8&amp;", "&amp;[11]пр.взв!$Y$9&amp;", "&amp;[11]пр.взв!$Y$10&amp;", "&amp;[11]пр.взв!$Y$11&amp;", "&amp;[11]пр.взв!$Y$12&amp;", "&amp;[11]пр.взв!$Y$13&amp;", "&amp;[11]пр.взв!$Y$14&amp;", "&amp;[11]пр.взв!$Y$15&amp;", "&amp;[11]пр.взв!$Y$16</f>
        <v>Алтайский край, Амурская, Брянская, Воронежская, КБР, Костромская, Краснодарский, Курганская, Москва, Нижегородская</v>
      </c>
      <c r="J27" s="63" t="s">
        <v>123</v>
      </c>
    </row>
    <row r="28" spans="1:10" ht="13.5" customHeight="1" thickBot="1">
      <c r="A28" s="207"/>
      <c r="B28" s="208"/>
      <c r="C28" s="271"/>
      <c r="D28" s="271"/>
      <c r="E28" s="271"/>
      <c r="F28" s="190"/>
      <c r="G28" s="190"/>
      <c r="H28" s="227"/>
    </row>
    <row r="29" spans="1:10" ht="12.75" hidden="1" customHeight="1">
      <c r="A29" s="218">
        <v>68</v>
      </c>
      <c r="B29" s="219" t="s">
        <v>4</v>
      </c>
      <c r="C29" s="269" t="s">
        <v>107</v>
      </c>
      <c r="D29" s="222" t="s">
        <v>108</v>
      </c>
      <c r="E29" s="223" t="s">
        <v>109</v>
      </c>
      <c r="F29" s="224" t="s">
        <v>110</v>
      </c>
      <c r="G29" s="224" t="s">
        <v>13</v>
      </c>
      <c r="H29" s="226" t="str">
        <f>CONCATENATE([10]пр.взв!$AA$7,[10]пр.взв!$AM$7,[10]пр.взв!$AA$8,[10]пр.взв!$AM$7,[10]пр.взв!$AA$9,[10]пр.взв!$AM$7,[10]пр.взв!$AA$10,[10]пр.взв!$AM$7,[10]пр.взв!$AA$11,[10]пр.взв!$AM$7,[10]пр.взв!$AA$12,[10]пр.взв!$AM$7,[10]пр.взв!$AA$13,[10]пр.взв!$AM$7,[10]пр.взв!$AA$14,[10]пр.взв!$AM$7,[10]пр.взв!$AA$15,[10]пр.взв!$AM$7,[10]пр.взв!$AA$16)</f>
        <v xml:space="preserve">       1  </v>
      </c>
    </row>
    <row r="30" spans="1:10" ht="12.75" hidden="1" customHeight="1" thickBot="1">
      <c r="A30" s="207"/>
      <c r="B30" s="208"/>
      <c r="C30" s="209"/>
      <c r="D30" s="210"/>
      <c r="E30" s="211"/>
      <c r="F30" s="190"/>
      <c r="G30" s="190"/>
      <c r="H30" s="192"/>
    </row>
    <row r="31" spans="1:10" hidden="1">
      <c r="A31" s="193"/>
      <c r="B31" s="195" t="s">
        <v>4</v>
      </c>
      <c r="C31" s="197"/>
      <c r="D31" s="199"/>
      <c r="E31" s="201"/>
      <c r="F31" s="189"/>
      <c r="G31" s="189"/>
      <c r="H31" s="204"/>
    </row>
    <row r="32" spans="1:10" hidden="1">
      <c r="A32" s="194"/>
      <c r="B32" s="196"/>
      <c r="C32" s="198"/>
      <c r="D32" s="200"/>
      <c r="E32" s="202"/>
      <c r="F32" s="203"/>
      <c r="G32" s="203"/>
      <c r="H32" s="205"/>
    </row>
    <row r="33" spans="1:8">
      <c r="A33" s="212" t="s">
        <v>111</v>
      </c>
      <c r="B33" s="213"/>
      <c r="C33" s="213"/>
      <c r="D33" s="213"/>
      <c r="E33" s="213"/>
      <c r="F33" s="213"/>
      <c r="G33" s="213"/>
      <c r="H33" s="214"/>
    </row>
    <row r="34" spans="1:8" ht="13.5" thickBot="1">
      <c r="A34" s="215"/>
      <c r="B34" s="216"/>
      <c r="C34" s="216"/>
      <c r="D34" s="216"/>
      <c r="E34" s="216"/>
      <c r="F34" s="216"/>
      <c r="G34" s="216"/>
      <c r="H34" s="217"/>
    </row>
    <row r="35" spans="1:8">
      <c r="A35" s="218">
        <v>52</v>
      </c>
      <c r="B35" s="219" t="s">
        <v>4</v>
      </c>
      <c r="C35" s="220" t="s">
        <v>112</v>
      </c>
      <c r="D35" s="222" t="s">
        <v>113</v>
      </c>
      <c r="E35" s="223" t="s">
        <v>114</v>
      </c>
      <c r="F35" s="224" t="s">
        <v>115</v>
      </c>
      <c r="G35" s="222">
        <v>4</v>
      </c>
      <c r="H35" s="226" t="s">
        <v>116</v>
      </c>
    </row>
    <row r="36" spans="1:8" ht="13.5" thickBot="1">
      <c r="A36" s="207"/>
      <c r="B36" s="208"/>
      <c r="C36" s="221"/>
      <c r="D36" s="210"/>
      <c r="E36" s="211"/>
      <c r="F36" s="225"/>
      <c r="G36" s="225"/>
      <c r="H36" s="227"/>
    </row>
    <row r="37" spans="1:8">
      <c r="A37" s="218">
        <v>57</v>
      </c>
      <c r="B37" s="219" t="s">
        <v>4</v>
      </c>
      <c r="C37" s="230" t="s">
        <v>117</v>
      </c>
      <c r="D37" s="232" t="s">
        <v>118</v>
      </c>
      <c r="E37" s="234" t="s">
        <v>119</v>
      </c>
      <c r="F37" s="228" t="s">
        <v>120</v>
      </c>
      <c r="G37" s="228" t="s">
        <v>91</v>
      </c>
      <c r="H37" s="226" t="s">
        <v>121</v>
      </c>
    </row>
    <row r="38" spans="1:8" ht="13.5" thickBot="1">
      <c r="A38" s="207"/>
      <c r="B38" s="208"/>
      <c r="C38" s="231"/>
      <c r="D38" s="233"/>
      <c r="E38" s="235"/>
      <c r="F38" s="229"/>
      <c r="G38" s="229"/>
      <c r="H38" s="227"/>
    </row>
    <row r="39" spans="1:8">
      <c r="A39" s="218">
        <v>62</v>
      </c>
      <c r="B39" s="219" t="s">
        <v>4</v>
      </c>
      <c r="C39" s="220" t="s">
        <v>112</v>
      </c>
      <c r="D39" s="222" t="s">
        <v>113</v>
      </c>
      <c r="E39" s="223" t="s">
        <v>114</v>
      </c>
      <c r="F39" s="224" t="s">
        <v>115</v>
      </c>
      <c r="G39" s="222">
        <v>4</v>
      </c>
      <c r="H39" s="226" t="s">
        <v>116</v>
      </c>
    </row>
    <row r="40" spans="1:8" ht="13.5" thickBot="1">
      <c r="A40" s="207"/>
      <c r="B40" s="208"/>
      <c r="C40" s="221"/>
      <c r="D40" s="210"/>
      <c r="E40" s="211"/>
      <c r="F40" s="225"/>
      <c r="G40" s="225"/>
      <c r="H40" s="227"/>
    </row>
    <row r="41" spans="1:8">
      <c r="A41" s="206">
        <v>68</v>
      </c>
      <c r="B41" s="195" t="s">
        <v>4</v>
      </c>
      <c r="C41" s="237"/>
      <c r="D41" s="238"/>
      <c r="E41" s="239"/>
      <c r="F41" s="236"/>
      <c r="G41" s="236"/>
      <c r="H41" s="191" t="s">
        <v>122</v>
      </c>
    </row>
    <row r="42" spans="1:8" ht="13.5" thickBot="1">
      <c r="A42" s="207"/>
      <c r="B42" s="208"/>
      <c r="C42" s="231"/>
      <c r="D42" s="233"/>
      <c r="E42" s="235"/>
      <c r="F42" s="229"/>
      <c r="G42" s="229"/>
      <c r="H42" s="227"/>
    </row>
    <row r="43" spans="1:8">
      <c r="A43" s="218">
        <v>74</v>
      </c>
      <c r="B43" s="219" t="s">
        <v>4</v>
      </c>
      <c r="C43" s="220" t="s">
        <v>112</v>
      </c>
      <c r="D43" s="222" t="s">
        <v>113</v>
      </c>
      <c r="E43" s="223" t="s">
        <v>114</v>
      </c>
      <c r="F43" s="224" t="s">
        <v>115</v>
      </c>
      <c r="G43" s="222">
        <v>4</v>
      </c>
      <c r="H43" s="226" t="s">
        <v>116</v>
      </c>
    </row>
    <row r="44" spans="1:8" ht="13.5" thickBot="1">
      <c r="A44" s="207"/>
      <c r="B44" s="208"/>
      <c r="C44" s="221"/>
      <c r="D44" s="210"/>
      <c r="E44" s="211"/>
      <c r="F44" s="225"/>
      <c r="G44" s="225"/>
      <c r="H44" s="227"/>
    </row>
    <row r="45" spans="1:8">
      <c r="A45" s="206">
        <v>82</v>
      </c>
      <c r="B45" s="195" t="s">
        <v>4</v>
      </c>
      <c r="C45" s="237"/>
      <c r="D45" s="238"/>
      <c r="E45" s="239"/>
      <c r="F45" s="236"/>
      <c r="G45" s="236"/>
      <c r="H45" s="191" t="s">
        <v>122</v>
      </c>
    </row>
    <row r="46" spans="1:8" ht="13.5" thickBot="1">
      <c r="A46" s="207"/>
      <c r="B46" s="208"/>
      <c r="C46" s="231"/>
      <c r="D46" s="233"/>
      <c r="E46" s="235"/>
      <c r="F46" s="229"/>
      <c r="G46" s="229"/>
      <c r="H46" s="227"/>
    </row>
    <row r="47" spans="1:8">
      <c r="A47" s="218">
        <v>90</v>
      </c>
      <c r="B47" s="219" t="s">
        <v>4</v>
      </c>
      <c r="C47" s="220" t="s">
        <v>112</v>
      </c>
      <c r="D47" s="222" t="s">
        <v>113</v>
      </c>
      <c r="E47" s="223" t="s">
        <v>114</v>
      </c>
      <c r="F47" s="224" t="s">
        <v>115</v>
      </c>
      <c r="G47" s="222">
        <v>4</v>
      </c>
      <c r="H47" s="226" t="s">
        <v>116</v>
      </c>
    </row>
    <row r="48" spans="1:8" ht="13.5" thickBot="1">
      <c r="A48" s="207"/>
      <c r="B48" s="208"/>
      <c r="C48" s="221"/>
      <c r="D48" s="210"/>
      <c r="E48" s="211"/>
      <c r="F48" s="225"/>
      <c r="G48" s="225"/>
      <c r="H48" s="227"/>
    </row>
    <row r="49" spans="1:8">
      <c r="A49" s="206">
        <v>100</v>
      </c>
      <c r="B49" s="195" t="s">
        <v>4</v>
      </c>
      <c r="C49" s="237"/>
      <c r="D49" s="238"/>
      <c r="E49" s="239"/>
      <c r="F49" s="236"/>
      <c r="G49" s="236"/>
      <c r="H49" s="191" t="s">
        <v>122</v>
      </c>
    </row>
    <row r="50" spans="1:8" ht="13.5" thickBot="1">
      <c r="A50" s="207"/>
      <c r="B50" s="208"/>
      <c r="C50" s="231"/>
      <c r="D50" s="233"/>
      <c r="E50" s="235"/>
      <c r="F50" s="229"/>
      <c r="G50" s="229"/>
      <c r="H50" s="227"/>
    </row>
    <row r="51" spans="1:8">
      <c r="A51" s="206" t="s">
        <v>106</v>
      </c>
      <c r="B51" s="195" t="s">
        <v>4</v>
      </c>
      <c r="C51" s="237"/>
      <c r="D51" s="238"/>
      <c r="E51" s="239"/>
      <c r="F51" s="236"/>
      <c r="G51" s="236"/>
      <c r="H51" s="191" t="s">
        <v>122</v>
      </c>
    </row>
    <row r="52" spans="1:8" ht="13.5" thickBot="1">
      <c r="A52" s="207"/>
      <c r="B52" s="208"/>
      <c r="C52" s="231"/>
      <c r="D52" s="233"/>
      <c r="E52" s="235"/>
      <c r="F52" s="229"/>
      <c r="G52" s="229"/>
      <c r="H52" s="227"/>
    </row>
    <row r="53" spans="1:8" ht="15.75">
      <c r="B53" s="12"/>
      <c r="C53" s="3"/>
      <c r="D53" s="4"/>
      <c r="E53" s="5"/>
      <c r="F53" s="55"/>
      <c r="G53" s="55"/>
      <c r="H53" s="3"/>
    </row>
    <row r="54" spans="1:8" ht="15.75">
      <c r="B54" s="56" t="str">
        <f>призеры!B79</f>
        <v>Гл. судья, судья ВК</v>
      </c>
      <c r="C54" s="57"/>
      <c r="D54" s="57"/>
      <c r="E54" s="57"/>
      <c r="F54" s="240" t="str">
        <f>призеры!F79</f>
        <v>С.А.Малов</v>
      </c>
      <c r="G54" s="240"/>
      <c r="H54" s="58" t="str">
        <f>призеры!F80</f>
        <v>/Чебоксары/</v>
      </c>
    </row>
    <row r="55" spans="1:8" ht="15.75">
      <c r="B55" s="59"/>
      <c r="C55" s="60"/>
      <c r="D55" s="60"/>
      <c r="E55" s="60"/>
      <c r="F55" s="240"/>
      <c r="G55" s="240"/>
      <c r="H55" s="60"/>
    </row>
    <row r="56" spans="1:8" ht="15.75">
      <c r="B56" s="59" t="str">
        <f>призеры!B81</f>
        <v>Гл. секретарь, судья ВК</v>
      </c>
      <c r="C56" s="60"/>
      <c r="D56" s="60"/>
      <c r="E56" s="60"/>
      <c r="F56" s="240" t="str">
        <f>призеры!F81</f>
        <v>В.И.Рожков</v>
      </c>
      <c r="G56" s="240"/>
      <c r="H56" s="61" t="str">
        <f>призеры!F82</f>
        <v>/Саратов/</v>
      </c>
    </row>
  </sheetData>
  <mergeCells count="185">
    <mergeCell ref="A3:H3"/>
    <mergeCell ref="A4:H4"/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  <mergeCell ref="A7:H8"/>
    <mergeCell ref="A9:A10"/>
    <mergeCell ref="B9:B10"/>
    <mergeCell ref="C9:C10"/>
    <mergeCell ref="D9:D10"/>
    <mergeCell ref="E9:E10"/>
    <mergeCell ref="F9:F10"/>
    <mergeCell ref="G9:G10"/>
    <mergeCell ref="H9:H10"/>
    <mergeCell ref="A11:A12"/>
    <mergeCell ref="B11:B12"/>
    <mergeCell ref="C11:C12"/>
    <mergeCell ref="D11:D12"/>
    <mergeCell ref="E11:E12"/>
    <mergeCell ref="F11:F12"/>
    <mergeCell ref="G11:G12"/>
    <mergeCell ref="H11:H12"/>
    <mergeCell ref="G13:G14"/>
    <mergeCell ref="H13:H14"/>
    <mergeCell ref="A15:A16"/>
    <mergeCell ref="B15:B16"/>
    <mergeCell ref="C15:C16"/>
    <mergeCell ref="D15:D16"/>
    <mergeCell ref="E15:E16"/>
    <mergeCell ref="F15:F16"/>
    <mergeCell ref="G15:G16"/>
    <mergeCell ref="H15:H16"/>
    <mergeCell ref="A13:A14"/>
    <mergeCell ref="B13:B14"/>
    <mergeCell ref="C13:C14"/>
    <mergeCell ref="D13:D14"/>
    <mergeCell ref="E13:E14"/>
    <mergeCell ref="F13:F14"/>
    <mergeCell ref="G19:G20"/>
    <mergeCell ref="H19:H20"/>
    <mergeCell ref="A21:A22"/>
    <mergeCell ref="B21:B22"/>
    <mergeCell ref="C21:C22"/>
    <mergeCell ref="D21:D22"/>
    <mergeCell ref="E21:E22"/>
    <mergeCell ref="F21:F22"/>
    <mergeCell ref="G21:G22"/>
    <mergeCell ref="H21:H22"/>
    <mergeCell ref="A19:A20"/>
    <mergeCell ref="B19:B20"/>
    <mergeCell ref="C19:C20"/>
    <mergeCell ref="D19:D20"/>
    <mergeCell ref="E19:E20"/>
    <mergeCell ref="F19:F20"/>
    <mergeCell ref="G23:G24"/>
    <mergeCell ref="H23:H24"/>
    <mergeCell ref="A25:A26"/>
    <mergeCell ref="B25:B26"/>
    <mergeCell ref="C25:C26"/>
    <mergeCell ref="D25:D26"/>
    <mergeCell ref="E25:E26"/>
    <mergeCell ref="F25:F26"/>
    <mergeCell ref="G25:G26"/>
    <mergeCell ref="H25:H26"/>
    <mergeCell ref="A23:A24"/>
    <mergeCell ref="B23:B24"/>
    <mergeCell ref="C23:C24"/>
    <mergeCell ref="D23:D24"/>
    <mergeCell ref="E23:E24"/>
    <mergeCell ref="F23:F24"/>
    <mergeCell ref="G27:G28"/>
    <mergeCell ref="H27:H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H29:H30"/>
    <mergeCell ref="A31:A32"/>
    <mergeCell ref="B31:B32"/>
    <mergeCell ref="C31:C32"/>
    <mergeCell ref="D31:D32"/>
    <mergeCell ref="E31:E32"/>
    <mergeCell ref="F31:F32"/>
    <mergeCell ref="G31:G32"/>
    <mergeCell ref="H31:H32"/>
    <mergeCell ref="A33:H34"/>
    <mergeCell ref="A35:A36"/>
    <mergeCell ref="B35:B36"/>
    <mergeCell ref="C35:C36"/>
    <mergeCell ref="D35:D36"/>
    <mergeCell ref="E35:E36"/>
    <mergeCell ref="F35:F36"/>
    <mergeCell ref="G35:G36"/>
    <mergeCell ref="H35:H36"/>
    <mergeCell ref="G37:G38"/>
    <mergeCell ref="H37:H38"/>
    <mergeCell ref="A39:A40"/>
    <mergeCell ref="B39:B40"/>
    <mergeCell ref="C39:C40"/>
    <mergeCell ref="D39:D40"/>
    <mergeCell ref="E39:E40"/>
    <mergeCell ref="F39:F40"/>
    <mergeCell ref="G39:G40"/>
    <mergeCell ref="H39:H40"/>
    <mergeCell ref="A37:A38"/>
    <mergeCell ref="B37:B38"/>
    <mergeCell ref="C37:C38"/>
    <mergeCell ref="D37:D38"/>
    <mergeCell ref="E37:E38"/>
    <mergeCell ref="F37:F38"/>
    <mergeCell ref="G41:G42"/>
    <mergeCell ref="B41:B42"/>
    <mergeCell ref="C41:C42"/>
    <mergeCell ref="D41:D42"/>
    <mergeCell ref="E41:E42"/>
    <mergeCell ref="H41:H42"/>
    <mergeCell ref="A43:A44"/>
    <mergeCell ref="B43:B44"/>
    <mergeCell ref="C43:C44"/>
    <mergeCell ref="D43:D44"/>
    <mergeCell ref="E43:E44"/>
    <mergeCell ref="F43:F44"/>
    <mergeCell ref="G43:G44"/>
    <mergeCell ref="H43:H44"/>
    <mergeCell ref="A41:A42"/>
    <mergeCell ref="F41:F42"/>
    <mergeCell ref="F45:F46"/>
    <mergeCell ref="G47:G48"/>
    <mergeCell ref="H47:H48"/>
    <mergeCell ref="A49:A50"/>
    <mergeCell ref="B49:B50"/>
    <mergeCell ref="C49:C50"/>
    <mergeCell ref="D49:D50"/>
    <mergeCell ref="E49:E50"/>
    <mergeCell ref="F49:F50"/>
    <mergeCell ref="G49:G50"/>
    <mergeCell ref="F54:G54"/>
    <mergeCell ref="F55:G55"/>
    <mergeCell ref="F56:G56"/>
    <mergeCell ref="A51:A52"/>
    <mergeCell ref="B51:B52"/>
    <mergeCell ref="C51:C52"/>
    <mergeCell ref="D51:D52"/>
    <mergeCell ref="E51:E52"/>
    <mergeCell ref="F51:F52"/>
    <mergeCell ref="A17:A18"/>
    <mergeCell ref="B17:B18"/>
    <mergeCell ref="C17:C18"/>
    <mergeCell ref="D17:D18"/>
    <mergeCell ref="E17:E18"/>
    <mergeCell ref="F17:F18"/>
    <mergeCell ref="G17:G18"/>
    <mergeCell ref="H17:H18"/>
    <mergeCell ref="G51:G52"/>
    <mergeCell ref="H51:H52"/>
    <mergeCell ref="G45:G46"/>
    <mergeCell ref="H45:H46"/>
    <mergeCell ref="H49:H50"/>
    <mergeCell ref="A47:A48"/>
    <mergeCell ref="B47:B48"/>
    <mergeCell ref="C47:C48"/>
    <mergeCell ref="D47:D48"/>
    <mergeCell ref="E47:E48"/>
    <mergeCell ref="F47:F48"/>
    <mergeCell ref="A45:A46"/>
    <mergeCell ref="B45:B46"/>
    <mergeCell ref="C45:C46"/>
    <mergeCell ref="D45:D46"/>
    <mergeCell ref="E45:E46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4"/>
  <sheetViews>
    <sheetView workbookViewId="0">
      <selection activeCell="B18" sqref="B18"/>
    </sheetView>
  </sheetViews>
  <sheetFormatPr defaultColWidth="9.140625" defaultRowHeight="12.75"/>
  <cols>
    <col min="1" max="1" width="9.140625" style="31" customWidth="1"/>
    <col min="2" max="3" width="9.140625" style="31"/>
    <col min="4" max="4" width="9.7109375" style="31" customWidth="1"/>
    <col min="5" max="6" width="9.140625" style="31"/>
    <col min="7" max="7" width="9.42578125" style="31" customWidth="1"/>
    <col min="8" max="9" width="9.140625" style="31"/>
    <col min="10" max="10" width="12" style="31" customWidth="1"/>
    <col min="11" max="11" width="0" style="31" hidden="1" customWidth="1"/>
    <col min="12" max="16384" width="9.140625" style="31"/>
  </cols>
  <sheetData>
    <row r="1" spans="1:21">
      <c r="C1" s="257" t="s">
        <v>7</v>
      </c>
      <c r="D1" s="257"/>
      <c r="E1" s="257"/>
      <c r="F1" s="257"/>
      <c r="G1" s="257"/>
      <c r="N1" s="257" t="s">
        <v>7</v>
      </c>
      <c r="O1" s="257"/>
      <c r="P1" s="257"/>
      <c r="Q1" s="257"/>
      <c r="R1" s="257"/>
    </row>
    <row r="2" spans="1:21" ht="6" customHeight="1"/>
    <row r="3" spans="1:21" ht="15.75">
      <c r="D3" s="258" t="s">
        <v>24</v>
      </c>
      <c r="E3" s="258"/>
      <c r="F3" s="258"/>
      <c r="O3" s="258" t="s">
        <v>24</v>
      </c>
      <c r="P3" s="258"/>
      <c r="Q3" s="258"/>
    </row>
    <row r="4" spans="1:21" ht="5.25" customHeight="1"/>
    <row r="5" spans="1:21">
      <c r="A5" s="32" t="s">
        <v>25</v>
      </c>
      <c r="B5" s="32"/>
      <c r="C5" s="33" t="str">
        <f>мс!C9</f>
        <v>СОЛУЯНОВ Тимур Витальевич</v>
      </c>
      <c r="D5" s="33"/>
      <c r="E5" s="33"/>
      <c r="F5" s="33"/>
      <c r="G5" s="33"/>
      <c r="H5" s="33"/>
      <c r="I5" s="33"/>
      <c r="J5" s="34"/>
      <c r="L5" s="32" t="s">
        <v>25</v>
      </c>
      <c r="M5" s="32"/>
      <c r="N5" s="33" t="str">
        <f>мс!C11</f>
        <v>НИКОНОРОВ Тимур Сергеевич</v>
      </c>
      <c r="O5" s="33"/>
      <c r="P5" s="33"/>
      <c r="Q5" s="33"/>
      <c r="R5" s="33"/>
      <c r="S5" s="33"/>
      <c r="T5" s="33"/>
      <c r="U5" s="34"/>
    </row>
    <row r="6" spans="1:21" ht="9.75" customHeight="1">
      <c r="E6" s="35" t="s">
        <v>26</v>
      </c>
      <c r="P6" s="35" t="s">
        <v>26</v>
      </c>
    </row>
    <row r="7" spans="1:21" ht="27" customHeight="1">
      <c r="A7" s="31" t="s">
        <v>27</v>
      </c>
      <c r="E7" s="259" t="str">
        <f>призеры!$A$3</f>
        <v>Первенство Приволжского федерального округа по самбо среди юношей и девушек (13-14 лет) ( 2004-05гг.р.)</v>
      </c>
      <c r="F7" s="259"/>
      <c r="G7" s="259"/>
      <c r="H7" s="259"/>
      <c r="I7" s="259"/>
      <c r="J7" s="259"/>
      <c r="L7" s="31" t="s">
        <v>27</v>
      </c>
      <c r="P7" s="259" t="str">
        <f>призеры!$A$3</f>
        <v>Первенство Приволжского федерального округа по самбо среди юношей и девушек (13-14 лет) ( 2004-05гг.р.)</v>
      </c>
      <c r="Q7" s="259"/>
      <c r="R7" s="259"/>
      <c r="S7" s="259"/>
      <c r="T7" s="259"/>
      <c r="U7" s="259"/>
    </row>
    <row r="8" spans="1:21" ht="14.25" customHeight="1">
      <c r="F8" s="35" t="s">
        <v>28</v>
      </c>
      <c r="Q8" s="35" t="s">
        <v>28</v>
      </c>
    </row>
    <row r="9" spans="1:21" ht="16.5" customHeight="1">
      <c r="A9" s="31" t="s">
        <v>29</v>
      </c>
      <c r="C9" s="257" t="str">
        <f>[12]реквизиты!$F$11</f>
        <v>06 декабря 2017г.</v>
      </c>
      <c r="D9" s="257"/>
      <c r="E9" s="257"/>
      <c r="F9" s="34"/>
      <c r="G9" s="31" t="s">
        <v>30</v>
      </c>
      <c r="H9" s="257" t="str">
        <f>[12]реквизиты!$D$11</f>
        <v>г.Красноярск</v>
      </c>
      <c r="I9" s="257"/>
      <c r="J9" s="34"/>
      <c r="L9" s="31" t="s">
        <v>29</v>
      </c>
      <c r="N9" s="257" t="str">
        <f>[12]реквизиты!$F$11</f>
        <v>06 декабря 2017г.</v>
      </c>
      <c r="O9" s="257"/>
      <c r="P9" s="257"/>
      <c r="Q9" s="34"/>
      <c r="R9" s="31" t="s">
        <v>30</v>
      </c>
      <c r="S9" s="257" t="str">
        <f>[12]реквизиты!$D$11</f>
        <v>г.Красноярск</v>
      </c>
      <c r="T9" s="257"/>
      <c r="U9" s="34"/>
    </row>
    <row r="10" spans="1:21" ht="10.5" customHeight="1">
      <c r="C10" s="35" t="s">
        <v>31</v>
      </c>
      <c r="I10" s="35" t="s">
        <v>32</v>
      </c>
      <c r="N10" s="35" t="s">
        <v>31</v>
      </c>
      <c r="T10" s="35" t="s">
        <v>32</v>
      </c>
    </row>
    <row r="11" spans="1:21" ht="16.5" customHeight="1">
      <c r="A11" s="36"/>
      <c r="B11" s="36"/>
      <c r="C11" s="31" t="s">
        <v>33</v>
      </c>
      <c r="E11" s="34">
        <f>мс!A9</f>
        <v>52</v>
      </c>
      <c r="F11" s="34"/>
      <c r="G11" s="37" t="s">
        <v>34</v>
      </c>
      <c r="L11" s="36"/>
      <c r="M11" s="36"/>
      <c r="N11" s="31" t="s">
        <v>33</v>
      </c>
      <c r="P11" s="34">
        <f>мс!A11</f>
        <v>57</v>
      </c>
      <c r="Q11" s="34"/>
      <c r="R11" s="37" t="s">
        <v>34</v>
      </c>
    </row>
    <row r="12" spans="1:21">
      <c r="A12" s="36"/>
      <c r="B12" s="36"/>
      <c r="C12" s="38"/>
      <c r="D12" s="36"/>
      <c r="E12" s="36"/>
      <c r="L12" s="36"/>
      <c r="M12" s="36"/>
      <c r="N12" s="38"/>
      <c r="O12" s="36"/>
      <c r="P12" s="36"/>
    </row>
    <row r="13" spans="1:21" ht="15" customHeight="1">
      <c r="A13" s="31" t="s">
        <v>35</v>
      </c>
      <c r="B13" s="40" t="str">
        <f>мс!B9</f>
        <v>1</v>
      </c>
      <c r="C13" s="34"/>
      <c r="D13" s="31" t="s">
        <v>36</v>
      </c>
      <c r="E13" s="54">
        <f>мс!F9</f>
        <v>8</v>
      </c>
      <c r="F13" s="253" t="s">
        <v>90</v>
      </c>
      <c r="G13" s="253"/>
      <c r="H13" s="253"/>
      <c r="I13" s="253"/>
      <c r="J13" s="253"/>
      <c r="L13" s="31" t="s">
        <v>35</v>
      </c>
      <c r="M13" s="40" t="str">
        <f>мс!B11</f>
        <v>1</v>
      </c>
      <c r="N13" s="34"/>
      <c r="O13" s="31" t="s">
        <v>36</v>
      </c>
      <c r="P13" s="39">
        <f>мс!F11</f>
        <v>11</v>
      </c>
      <c r="Q13" s="253" t="s">
        <v>38</v>
      </c>
      <c r="R13" s="253"/>
      <c r="S13" s="253"/>
      <c r="T13" s="253"/>
      <c r="U13" s="253"/>
    </row>
    <row r="14" spans="1:21" ht="17.25" customHeight="1">
      <c r="A14" s="253" t="str">
        <f>мс!H9</f>
        <v xml:space="preserve">Кокшетау, Красноярский, Омская, Р.Алтай, , , , , , </v>
      </c>
      <c r="B14" s="253"/>
      <c r="C14" s="253"/>
      <c r="D14" s="253"/>
      <c r="E14" s="253"/>
      <c r="F14" s="253"/>
      <c r="G14" s="253"/>
      <c r="H14" s="253"/>
      <c r="I14" s="253"/>
      <c r="J14" s="253"/>
      <c r="L14" s="253" t="str">
        <f>мс!H11</f>
        <v xml:space="preserve">Омская, Р.Алтай, Свердловская, Тюменская, Челябинская, , , , , </v>
      </c>
      <c r="M14" s="253"/>
      <c r="N14" s="253"/>
      <c r="O14" s="253"/>
      <c r="P14" s="253"/>
      <c r="Q14" s="253"/>
      <c r="R14" s="253"/>
      <c r="S14" s="253"/>
      <c r="T14" s="253"/>
      <c r="U14" s="253"/>
    </row>
    <row r="15" spans="1:21">
      <c r="A15" s="31" t="s">
        <v>39</v>
      </c>
      <c r="C15" s="31" t="s">
        <v>40</v>
      </c>
      <c r="D15" s="40" t="s">
        <v>91</v>
      </c>
      <c r="E15" s="41" t="s">
        <v>92</v>
      </c>
      <c r="F15" s="37" t="s">
        <v>42</v>
      </c>
      <c r="L15" s="31" t="s">
        <v>39</v>
      </c>
      <c r="N15" s="31" t="s">
        <v>40</v>
      </c>
      <c r="O15" s="42"/>
      <c r="P15" s="41" t="s">
        <v>41</v>
      </c>
      <c r="Q15" s="37" t="s">
        <v>42</v>
      </c>
    </row>
    <row r="16" spans="1:21" ht="8.25" customHeight="1" thickBot="1">
      <c r="A16" s="43"/>
      <c r="B16" s="43"/>
      <c r="C16" s="43"/>
      <c r="D16" s="43"/>
      <c r="E16" s="43"/>
      <c r="F16" s="43"/>
      <c r="G16" s="43"/>
      <c r="H16" s="43"/>
      <c r="I16" s="43"/>
      <c r="J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>
      <c r="A17" s="44" t="s">
        <v>43</v>
      </c>
      <c r="B17" s="254" t="s">
        <v>44</v>
      </c>
      <c r="C17" s="255"/>
      <c r="D17" s="255"/>
      <c r="E17" s="256"/>
      <c r="F17" s="45" t="s">
        <v>45</v>
      </c>
      <c r="G17" s="46"/>
      <c r="H17" s="44" t="s">
        <v>46</v>
      </c>
      <c r="I17" s="247"/>
      <c r="J17" s="249"/>
      <c r="L17" s="44" t="s">
        <v>43</v>
      </c>
      <c r="M17" s="254" t="s">
        <v>44</v>
      </c>
      <c r="N17" s="255"/>
      <c r="O17" s="255"/>
      <c r="P17" s="256"/>
      <c r="Q17" s="45" t="s">
        <v>45</v>
      </c>
      <c r="R17" s="46"/>
      <c r="S17" s="44" t="s">
        <v>46</v>
      </c>
      <c r="T17" s="247"/>
      <c r="U17" s="249"/>
    </row>
    <row r="18" spans="1:21">
      <c r="A18" s="47">
        <v>1</v>
      </c>
      <c r="B18" s="48" t="s">
        <v>93</v>
      </c>
      <c r="C18" s="49"/>
      <c r="D18" s="49"/>
      <c r="E18" s="50"/>
      <c r="F18" s="51" t="s">
        <v>65</v>
      </c>
      <c r="G18" s="50"/>
      <c r="H18" s="52" t="s">
        <v>48</v>
      </c>
      <c r="I18" s="51"/>
      <c r="J18" s="50"/>
      <c r="L18" s="47">
        <v>1</v>
      </c>
      <c r="M18" s="48" t="s">
        <v>49</v>
      </c>
      <c r="N18" s="49"/>
      <c r="O18" s="49"/>
      <c r="P18" s="50"/>
      <c r="Q18" s="51" t="s">
        <v>50</v>
      </c>
      <c r="R18" s="50"/>
      <c r="S18" s="52" t="s">
        <v>48</v>
      </c>
      <c r="T18" s="51"/>
      <c r="U18" s="50"/>
    </row>
    <row r="19" spans="1:21">
      <c r="A19" s="47">
        <v>2</v>
      </c>
      <c r="B19" s="48" t="s">
        <v>95</v>
      </c>
      <c r="C19" s="49"/>
      <c r="D19" s="49"/>
      <c r="E19" s="50"/>
      <c r="F19" s="51" t="s">
        <v>65</v>
      </c>
      <c r="G19" s="50"/>
      <c r="H19" s="52" t="s">
        <v>53</v>
      </c>
      <c r="I19" s="51"/>
      <c r="J19" s="50"/>
      <c r="L19" s="47">
        <v>2</v>
      </c>
      <c r="M19" s="48" t="s">
        <v>51</v>
      </c>
      <c r="N19" s="49"/>
      <c r="O19" s="49"/>
      <c r="P19" s="50"/>
      <c r="Q19" s="51" t="s">
        <v>52</v>
      </c>
      <c r="R19" s="50"/>
      <c r="S19" s="52" t="s">
        <v>48</v>
      </c>
      <c r="T19" s="51"/>
      <c r="U19" s="50"/>
    </row>
    <row r="20" spans="1:21">
      <c r="A20" s="47">
        <v>3</v>
      </c>
      <c r="B20" s="48" t="s">
        <v>94</v>
      </c>
      <c r="C20" s="49"/>
      <c r="D20" s="49"/>
      <c r="E20" s="50"/>
      <c r="F20" s="51" t="s">
        <v>65</v>
      </c>
      <c r="G20" s="50"/>
      <c r="H20" s="52" t="s">
        <v>53</v>
      </c>
      <c r="I20" s="51"/>
      <c r="J20" s="50"/>
      <c r="L20" s="47">
        <v>3</v>
      </c>
      <c r="M20" s="48" t="s">
        <v>54</v>
      </c>
      <c r="N20" s="49"/>
      <c r="O20" s="49"/>
      <c r="P20" s="50"/>
      <c r="Q20" s="51" t="s">
        <v>55</v>
      </c>
      <c r="R20" s="50"/>
      <c r="S20" s="52" t="s">
        <v>48</v>
      </c>
      <c r="T20" s="51"/>
      <c r="U20" s="50"/>
    </row>
    <row r="21" spans="1:21">
      <c r="A21" s="47"/>
      <c r="B21" s="48"/>
      <c r="C21" s="49"/>
      <c r="D21" s="49"/>
      <c r="E21" s="50"/>
      <c r="F21" s="48"/>
      <c r="G21" s="50"/>
      <c r="H21" s="52"/>
      <c r="I21" s="51"/>
      <c r="J21" s="50"/>
      <c r="L21" s="47">
        <v>4</v>
      </c>
      <c r="M21" s="48" t="s">
        <v>56</v>
      </c>
      <c r="N21" s="49"/>
      <c r="O21" s="49"/>
      <c r="P21" s="50"/>
      <c r="Q21" s="48" t="s">
        <v>52</v>
      </c>
      <c r="R21" s="50"/>
      <c r="S21" s="52" t="s">
        <v>48</v>
      </c>
      <c r="T21" s="51"/>
      <c r="U21" s="50"/>
    </row>
    <row r="22" spans="1:21">
      <c r="A22" s="47"/>
      <c r="B22" s="48"/>
      <c r="C22" s="49"/>
      <c r="D22" s="49"/>
      <c r="E22" s="50"/>
      <c r="F22" s="51"/>
      <c r="G22" s="50"/>
      <c r="H22" s="52"/>
      <c r="I22" s="51"/>
      <c r="J22" s="50"/>
      <c r="L22" s="47">
        <v>5</v>
      </c>
      <c r="M22" s="48" t="s">
        <v>57</v>
      </c>
      <c r="N22" s="49"/>
      <c r="O22" s="49"/>
      <c r="P22" s="50"/>
      <c r="Q22" s="51" t="s">
        <v>52</v>
      </c>
      <c r="R22" s="50"/>
      <c r="S22" s="52" t="s">
        <v>48</v>
      </c>
      <c r="T22" s="51"/>
      <c r="U22" s="50"/>
    </row>
    <row r="23" spans="1:21" ht="14.25" customHeight="1">
      <c r="A23" s="47"/>
      <c r="B23" s="48"/>
      <c r="C23" s="49"/>
      <c r="D23" s="49"/>
      <c r="E23" s="50"/>
      <c r="F23" s="48"/>
      <c r="G23" s="50"/>
      <c r="H23" s="52"/>
      <c r="I23" s="51"/>
      <c r="J23" s="50"/>
      <c r="L23" s="47">
        <v>6</v>
      </c>
      <c r="M23" s="51" t="s">
        <v>58</v>
      </c>
      <c r="N23" s="49"/>
      <c r="O23" s="49"/>
      <c r="P23" s="50"/>
      <c r="Q23" s="51" t="s">
        <v>47</v>
      </c>
      <c r="R23" s="50"/>
      <c r="S23" s="52" t="s">
        <v>48</v>
      </c>
      <c r="T23" s="51"/>
      <c r="U23" s="50"/>
    </row>
    <row r="24" spans="1:21" ht="3" customHeight="1"/>
    <row r="25" spans="1:21">
      <c r="E25" s="31" t="s">
        <v>59</v>
      </c>
      <c r="G25" s="34" t="s">
        <v>96</v>
      </c>
      <c r="H25" s="34"/>
      <c r="I25" s="34"/>
      <c r="J25" s="34"/>
      <c r="P25" s="31" t="s">
        <v>59</v>
      </c>
      <c r="R25" s="34"/>
      <c r="S25" s="34"/>
      <c r="T25" s="34"/>
      <c r="U25" s="34"/>
    </row>
    <row r="26" spans="1:21" ht="9.75" customHeight="1">
      <c r="H26" s="35" t="s">
        <v>61</v>
      </c>
      <c r="S26" s="35" t="s">
        <v>61</v>
      </c>
    </row>
    <row r="27" spans="1:21" ht="17.25" customHeight="1">
      <c r="A27" s="31" t="str">
        <f>[12]реквизиты!$A$6</f>
        <v>Гл. судья, судья ВК</v>
      </c>
      <c r="D27" s="31" t="s">
        <v>62</v>
      </c>
      <c r="E27" s="34"/>
      <c r="F27" s="34"/>
      <c r="G27" s="34"/>
      <c r="H27" s="34" t="str">
        <f>[12]реквизиты!$G$6</f>
        <v>С.Ю. Аткунов</v>
      </c>
      <c r="I27" s="34"/>
      <c r="J27" s="34"/>
      <c r="L27" s="31" t="str">
        <f>[12]реквизиты!$A$6</f>
        <v>Гл. судья, судья ВК</v>
      </c>
      <c r="O27" s="31" t="s">
        <v>62</v>
      </c>
      <c r="P27" s="34"/>
      <c r="Q27" s="34"/>
      <c r="R27" s="34"/>
      <c r="S27" s="34" t="str">
        <f>[12]реквизиты!$G$6</f>
        <v>С.Ю. Аткунов</v>
      </c>
      <c r="T27" s="34"/>
      <c r="U27" s="34"/>
    </row>
    <row r="28" spans="1:21" ht="9" customHeight="1">
      <c r="F28" s="35" t="s">
        <v>63</v>
      </c>
      <c r="I28" s="53" t="s">
        <v>64</v>
      </c>
      <c r="Q28" s="35" t="s">
        <v>63</v>
      </c>
      <c r="T28" s="53" t="s">
        <v>64</v>
      </c>
    </row>
    <row r="29" spans="1:21" ht="17.25" customHeight="1">
      <c r="A29" s="31" t="str">
        <f>[12]реквизиты!$A$8</f>
        <v>Гл. секретарь, судья ВК</v>
      </c>
      <c r="D29" s="41" t="s">
        <v>62</v>
      </c>
      <c r="E29" s="34"/>
      <c r="F29" s="34"/>
      <c r="G29" s="34"/>
      <c r="H29" s="34" t="str">
        <f>[12]реквизиты!$G$8</f>
        <v>Д.Е.Вышегородцев</v>
      </c>
      <c r="I29" s="34"/>
      <c r="J29" s="34"/>
      <c r="L29" s="31" t="str">
        <f>[12]реквизиты!$A$8</f>
        <v>Гл. секретарь, судья ВК</v>
      </c>
      <c r="O29" s="41" t="s">
        <v>62</v>
      </c>
      <c r="P29" s="34"/>
      <c r="Q29" s="34"/>
      <c r="R29" s="34"/>
      <c r="S29" s="34" t="str">
        <f>[12]реквизиты!$G$8</f>
        <v>Д.Е.Вышегородцев</v>
      </c>
      <c r="T29" s="34"/>
      <c r="U29" s="34"/>
    </row>
    <row r="30" spans="1:21" ht="9" customHeight="1">
      <c r="F30" s="35" t="s">
        <v>63</v>
      </c>
      <c r="I30" s="53" t="s">
        <v>64</v>
      </c>
      <c r="Q30" s="35" t="s">
        <v>63</v>
      </c>
      <c r="T30" s="53" t="s">
        <v>64</v>
      </c>
    </row>
    <row r="33" spans="1:21" ht="38.25" customHeight="1"/>
    <row r="34" spans="1:21">
      <c r="C34" s="257" t="s">
        <v>7</v>
      </c>
      <c r="D34" s="257"/>
      <c r="E34" s="257"/>
      <c r="F34" s="257"/>
      <c r="G34" s="257"/>
      <c r="N34" s="257" t="s">
        <v>7</v>
      </c>
      <c r="O34" s="257"/>
      <c r="P34" s="257"/>
      <c r="Q34" s="257"/>
      <c r="R34" s="257"/>
    </row>
    <row r="35" spans="1:21" ht="7.5" customHeight="1"/>
    <row r="36" spans="1:21" ht="15.75">
      <c r="D36" s="258" t="s">
        <v>24</v>
      </c>
      <c r="E36" s="258"/>
      <c r="F36" s="258"/>
      <c r="O36" s="258" t="s">
        <v>24</v>
      </c>
      <c r="P36" s="258"/>
      <c r="Q36" s="258"/>
    </row>
    <row r="38" spans="1:21" ht="12" customHeight="1">
      <c r="A38" s="32" t="s">
        <v>25</v>
      </c>
      <c r="B38" s="32"/>
      <c r="C38" s="33" t="str">
        <f>мс!C13</f>
        <v>ГУГЛЯ Олег Витальевич</v>
      </c>
      <c r="D38" s="33"/>
      <c r="E38" s="33"/>
      <c r="F38" s="33"/>
      <c r="G38" s="33"/>
      <c r="H38" s="33"/>
      <c r="I38" s="33"/>
      <c r="J38" s="34"/>
      <c r="L38" s="32" t="s">
        <v>25</v>
      </c>
      <c r="M38" s="32"/>
      <c r="N38" s="33" t="str">
        <f>мс!C15</f>
        <v>МАРЮШИН Тимофей Дмитриевич</v>
      </c>
      <c r="O38" s="33"/>
      <c r="P38" s="33"/>
      <c r="Q38" s="33"/>
      <c r="R38" s="33"/>
      <c r="S38" s="33"/>
      <c r="T38" s="33"/>
      <c r="U38" s="34"/>
    </row>
    <row r="39" spans="1:21" ht="9.75" customHeight="1">
      <c r="E39" s="35" t="s">
        <v>26</v>
      </c>
      <c r="P39" s="35" t="s">
        <v>26</v>
      </c>
    </row>
    <row r="40" spans="1:21" ht="42" customHeight="1">
      <c r="A40" s="31" t="s">
        <v>27</v>
      </c>
      <c r="E40" s="260" t="str">
        <f>призеры!$A$3</f>
        <v>Первенство Приволжского федерального округа по самбо среди юношей и девушек (13-14 лет) ( 2004-05гг.р.)</v>
      </c>
      <c r="F40" s="260"/>
      <c r="G40" s="260"/>
      <c r="H40" s="260"/>
      <c r="I40" s="260"/>
      <c r="J40" s="260"/>
      <c r="L40" s="31" t="s">
        <v>27</v>
      </c>
      <c r="P40" s="260" t="str">
        <f>призеры!$A$3</f>
        <v>Первенство Приволжского федерального округа по самбо среди юношей и девушек (13-14 лет) ( 2004-05гг.р.)</v>
      </c>
      <c r="Q40" s="260"/>
      <c r="R40" s="260"/>
      <c r="S40" s="260"/>
      <c r="T40" s="260"/>
      <c r="U40" s="260"/>
    </row>
    <row r="41" spans="1:21" ht="9.75" customHeight="1">
      <c r="F41" s="35" t="s">
        <v>28</v>
      </c>
      <c r="Q41" s="35" t="s">
        <v>28</v>
      </c>
    </row>
    <row r="42" spans="1:21" ht="17.25" customHeight="1">
      <c r="A42" s="31" t="s">
        <v>29</v>
      </c>
      <c r="C42" s="257" t="str">
        <f>[12]реквизиты!$F$11</f>
        <v>06 декабря 2017г.</v>
      </c>
      <c r="D42" s="257"/>
      <c r="E42" s="257"/>
      <c r="F42" s="34"/>
      <c r="G42" s="31" t="s">
        <v>30</v>
      </c>
      <c r="H42" s="257" t="str">
        <f>[12]реквизиты!$D$11</f>
        <v>г.Красноярск</v>
      </c>
      <c r="I42" s="257"/>
      <c r="J42" s="34"/>
      <c r="L42" s="31" t="s">
        <v>29</v>
      </c>
      <c r="N42" s="257" t="str">
        <f>[12]реквизиты!$F$11</f>
        <v>06 декабря 2017г.</v>
      </c>
      <c r="O42" s="257"/>
      <c r="P42" s="257"/>
      <c r="Q42" s="34"/>
      <c r="R42" s="31" t="s">
        <v>30</v>
      </c>
      <c r="S42" s="257" t="str">
        <f>[12]реквизиты!$D$11</f>
        <v>г.Красноярск</v>
      </c>
      <c r="T42" s="257"/>
      <c r="U42" s="34"/>
    </row>
    <row r="43" spans="1:21">
      <c r="C43" s="35" t="s">
        <v>31</v>
      </c>
      <c r="I43" s="35" t="s">
        <v>32</v>
      </c>
      <c r="N43" s="35" t="s">
        <v>31</v>
      </c>
      <c r="T43" s="35" t="s">
        <v>32</v>
      </c>
    </row>
    <row r="44" spans="1:21">
      <c r="A44" s="36"/>
      <c r="B44" s="36"/>
      <c r="C44" s="31" t="s">
        <v>33</v>
      </c>
      <c r="E44" s="34">
        <f>мс!A13</f>
        <v>62</v>
      </c>
      <c r="F44" s="34"/>
      <c r="G44" s="37" t="s">
        <v>34</v>
      </c>
      <c r="L44" s="36"/>
      <c r="M44" s="36"/>
      <c r="N44" s="31" t="s">
        <v>33</v>
      </c>
      <c r="P44" s="34">
        <f>мс!A15</f>
        <v>68</v>
      </c>
      <c r="Q44" s="34"/>
      <c r="R44" s="37" t="s">
        <v>34</v>
      </c>
    </row>
    <row r="45" spans="1:21" ht="9.75" customHeight="1">
      <c r="A45" s="36"/>
      <c r="B45" s="36"/>
      <c r="C45" s="38"/>
      <c r="D45" s="36"/>
      <c r="E45" s="36"/>
      <c r="L45" s="36"/>
      <c r="M45" s="36"/>
      <c r="N45" s="38"/>
      <c r="O45" s="36"/>
      <c r="P45" s="36"/>
    </row>
    <row r="46" spans="1:21">
      <c r="A46" s="31" t="s">
        <v>35</v>
      </c>
      <c r="B46" s="40" t="str">
        <f>мс!B13</f>
        <v>1</v>
      </c>
      <c r="C46" s="34"/>
      <c r="D46" s="31" t="s">
        <v>36</v>
      </c>
      <c r="E46" s="54">
        <f>мс!F13</f>
        <v>45</v>
      </c>
      <c r="F46" s="253" t="s">
        <v>105</v>
      </c>
      <c r="G46" s="253"/>
      <c r="H46" s="253"/>
      <c r="I46" s="253"/>
      <c r="J46" s="253"/>
      <c r="L46" s="31" t="s">
        <v>35</v>
      </c>
      <c r="M46" s="40" t="str">
        <f>мс!B15</f>
        <v>1</v>
      </c>
      <c r="N46" s="34"/>
      <c r="O46" s="31" t="s">
        <v>36</v>
      </c>
      <c r="P46" s="39">
        <f>мс!F15</f>
        <v>7</v>
      </c>
      <c r="Q46" s="253" t="s">
        <v>38</v>
      </c>
      <c r="R46" s="253"/>
      <c r="S46" s="253"/>
      <c r="T46" s="253"/>
      <c r="U46" s="253"/>
    </row>
    <row r="47" spans="1:21" ht="16.5" customHeight="1">
      <c r="A47" s="253" t="str">
        <f>мс!H13</f>
        <v>Амурская, Астраханская, КБР, Костромская, Краснодарский, Курская, Москва, Нижегородская, Оренбурская, Пермский</v>
      </c>
      <c r="B47" s="253"/>
      <c r="C47" s="253"/>
      <c r="D47" s="253"/>
      <c r="E47" s="253"/>
      <c r="F47" s="253"/>
      <c r="G47" s="253"/>
      <c r="H47" s="253"/>
      <c r="I47" s="253"/>
      <c r="J47" s="253"/>
      <c r="L47" s="253" t="str">
        <f>мс!H15</f>
        <v>Алтайский край, Калининградская, Кемеровская, Краснодарский, Курганская, КЧР, Липецкая , Москва, Московская, Нижегородская</v>
      </c>
      <c r="M47" s="253"/>
      <c r="N47" s="253"/>
      <c r="O47" s="253"/>
      <c r="P47" s="253"/>
      <c r="Q47" s="253"/>
      <c r="R47" s="253"/>
      <c r="S47" s="253"/>
      <c r="T47" s="253"/>
      <c r="U47" s="253"/>
    </row>
    <row r="48" spans="1:21">
      <c r="A48" s="31" t="s">
        <v>39</v>
      </c>
      <c r="C48" s="31" t="s">
        <v>40</v>
      </c>
      <c r="D48" s="42"/>
      <c r="E48" s="41" t="s">
        <v>41</v>
      </c>
      <c r="F48" s="37" t="s">
        <v>42</v>
      </c>
      <c r="L48" s="31" t="s">
        <v>39</v>
      </c>
      <c r="N48" s="31" t="s">
        <v>40</v>
      </c>
      <c r="O48" s="42"/>
      <c r="P48" s="41" t="s">
        <v>41</v>
      </c>
      <c r="Q48" s="37" t="s">
        <v>42</v>
      </c>
    </row>
    <row r="49" spans="1:21" ht="7.5" customHeight="1" thickBot="1">
      <c r="A49" s="43"/>
      <c r="B49" s="43"/>
      <c r="C49" s="43"/>
      <c r="D49" s="43"/>
      <c r="E49" s="43"/>
      <c r="F49" s="43"/>
      <c r="G49" s="43"/>
      <c r="H49" s="43"/>
      <c r="I49" s="43"/>
      <c r="J49" s="43"/>
      <c r="L49" s="43"/>
      <c r="M49" s="43"/>
      <c r="N49" s="43"/>
      <c r="O49" s="43"/>
      <c r="P49" s="43"/>
      <c r="Q49" s="43"/>
      <c r="R49" s="43"/>
      <c r="S49" s="43"/>
      <c r="T49" s="43"/>
      <c r="U49" s="43"/>
    </row>
    <row r="50" spans="1:21">
      <c r="A50" s="44" t="s">
        <v>43</v>
      </c>
      <c r="B50" s="254" t="s">
        <v>44</v>
      </c>
      <c r="C50" s="255"/>
      <c r="D50" s="255"/>
      <c r="E50" s="256"/>
      <c r="F50" s="45" t="s">
        <v>45</v>
      </c>
      <c r="G50" s="46"/>
      <c r="H50" s="44" t="s">
        <v>46</v>
      </c>
      <c r="I50" s="247"/>
      <c r="J50" s="249"/>
      <c r="L50" s="44" t="s">
        <v>43</v>
      </c>
      <c r="M50" s="254" t="s">
        <v>44</v>
      </c>
      <c r="N50" s="255"/>
      <c r="O50" s="255"/>
      <c r="P50" s="256"/>
      <c r="Q50" s="45" t="s">
        <v>45</v>
      </c>
      <c r="R50" s="46"/>
      <c r="S50" s="44" t="s">
        <v>46</v>
      </c>
      <c r="T50" s="247"/>
      <c r="U50" s="249"/>
    </row>
    <row r="51" spans="1:21">
      <c r="A51" s="47">
        <v>1</v>
      </c>
      <c r="B51" s="48" t="s">
        <v>97</v>
      </c>
      <c r="C51" s="49"/>
      <c r="D51" s="49"/>
      <c r="E51" s="50"/>
      <c r="F51" s="51" t="s">
        <v>98</v>
      </c>
      <c r="G51" s="50"/>
      <c r="H51" s="52" t="s">
        <v>53</v>
      </c>
      <c r="I51" s="51"/>
      <c r="J51" s="50"/>
      <c r="L51" s="47">
        <v>1</v>
      </c>
      <c r="M51" s="48" t="s">
        <v>66</v>
      </c>
      <c r="N51" s="49"/>
      <c r="O51" s="49"/>
      <c r="P51" s="50"/>
      <c r="Q51" s="51" t="s">
        <v>47</v>
      </c>
      <c r="R51" s="50"/>
      <c r="S51" s="52" t="s">
        <v>48</v>
      </c>
      <c r="T51" s="51"/>
      <c r="U51" s="50"/>
    </row>
    <row r="52" spans="1:21">
      <c r="A52" s="47">
        <v>2</v>
      </c>
      <c r="B52" s="48" t="s">
        <v>99</v>
      </c>
      <c r="C52" s="49"/>
      <c r="D52" s="49"/>
      <c r="E52" s="50"/>
      <c r="F52" s="51" t="s">
        <v>65</v>
      </c>
      <c r="G52" s="50"/>
      <c r="H52" s="52" t="s">
        <v>53</v>
      </c>
      <c r="I52" s="51"/>
      <c r="J52" s="50"/>
      <c r="L52" s="47">
        <v>2</v>
      </c>
      <c r="M52" s="48" t="s">
        <v>67</v>
      </c>
      <c r="N52" s="49"/>
      <c r="O52" s="49"/>
      <c r="P52" s="50"/>
      <c r="Q52" s="51" t="s">
        <v>47</v>
      </c>
      <c r="R52" s="50"/>
      <c r="S52" s="52" t="s">
        <v>48</v>
      </c>
      <c r="T52" s="51"/>
      <c r="U52" s="50"/>
    </row>
    <row r="53" spans="1:21">
      <c r="A53" s="47">
        <v>3</v>
      </c>
      <c r="B53" s="48" t="s">
        <v>100</v>
      </c>
      <c r="C53" s="49"/>
      <c r="D53" s="49"/>
      <c r="E53" s="50"/>
      <c r="F53" s="51" t="s">
        <v>101</v>
      </c>
      <c r="G53" s="50"/>
      <c r="H53" s="52" t="s">
        <v>48</v>
      </c>
      <c r="I53" s="51"/>
      <c r="J53" s="50"/>
      <c r="L53" s="47">
        <v>3</v>
      </c>
      <c r="M53" s="48" t="s">
        <v>68</v>
      </c>
      <c r="N53" s="49"/>
      <c r="O53" s="49"/>
      <c r="P53" s="50"/>
      <c r="Q53" s="51" t="s">
        <v>69</v>
      </c>
      <c r="R53" s="50"/>
      <c r="S53" s="52" t="s">
        <v>48</v>
      </c>
      <c r="T53" s="51"/>
      <c r="U53" s="50"/>
    </row>
    <row r="54" spans="1:21">
      <c r="A54" s="47">
        <v>4</v>
      </c>
      <c r="B54" s="48" t="s">
        <v>102</v>
      </c>
      <c r="C54" s="49"/>
      <c r="D54" s="49"/>
      <c r="E54" s="50"/>
      <c r="F54" s="48" t="s">
        <v>103</v>
      </c>
      <c r="G54" s="50"/>
      <c r="H54" s="52" t="s">
        <v>53</v>
      </c>
      <c r="I54" s="51"/>
      <c r="J54" s="50"/>
      <c r="L54" s="47">
        <v>4</v>
      </c>
      <c r="M54" s="48" t="s">
        <v>71</v>
      </c>
      <c r="N54" s="49"/>
      <c r="O54" s="49"/>
      <c r="P54" s="50"/>
      <c r="Q54" s="48" t="s">
        <v>70</v>
      </c>
      <c r="R54" s="50"/>
      <c r="S54" s="52" t="s">
        <v>48</v>
      </c>
      <c r="T54" s="51"/>
      <c r="U54" s="50"/>
    </row>
    <row r="55" spans="1:21">
      <c r="A55" s="47"/>
      <c r="B55" s="48"/>
      <c r="C55" s="49"/>
      <c r="D55" s="49"/>
      <c r="E55" s="50"/>
      <c r="F55" s="51"/>
      <c r="G55" s="50"/>
      <c r="H55" s="52"/>
      <c r="I55" s="51"/>
      <c r="J55" s="50"/>
      <c r="L55" s="47">
        <v>5</v>
      </c>
      <c r="M55" s="48" t="s">
        <v>72</v>
      </c>
      <c r="N55" s="49"/>
      <c r="O55" s="49"/>
      <c r="P55" s="50"/>
      <c r="Q55" s="51" t="s">
        <v>52</v>
      </c>
      <c r="R55" s="50"/>
      <c r="S55" s="52" t="s">
        <v>48</v>
      </c>
      <c r="T55" s="51"/>
      <c r="U55" s="50"/>
    </row>
    <row r="56" spans="1:21" ht="15" customHeight="1">
      <c r="A56" s="47"/>
      <c r="B56" s="51"/>
      <c r="C56" s="49"/>
      <c r="D56" s="49"/>
      <c r="E56" s="50"/>
      <c r="F56" s="51"/>
      <c r="G56" s="50"/>
      <c r="H56" s="52"/>
      <c r="I56" s="51"/>
      <c r="J56" s="50"/>
      <c r="L56" s="47"/>
      <c r="M56" s="51"/>
      <c r="N56" s="49"/>
      <c r="O56" s="49"/>
      <c r="P56" s="50"/>
      <c r="Q56" s="51"/>
      <c r="R56" s="50"/>
      <c r="S56" s="52"/>
      <c r="T56" s="51"/>
      <c r="U56" s="50"/>
    </row>
    <row r="57" spans="1:21" ht="15" hidden="1" customHeight="1"/>
    <row r="58" spans="1:21">
      <c r="E58" s="31" t="s">
        <v>59</v>
      </c>
      <c r="G58" s="34" t="s">
        <v>104</v>
      </c>
      <c r="H58" s="34"/>
      <c r="I58" s="34"/>
      <c r="J58" s="34"/>
      <c r="P58" s="31" t="s">
        <v>59</v>
      </c>
      <c r="R58" s="34" t="s">
        <v>60</v>
      </c>
      <c r="S58" s="34"/>
      <c r="T58" s="34"/>
      <c r="U58" s="34"/>
    </row>
    <row r="59" spans="1:21">
      <c r="H59" s="35" t="s">
        <v>61</v>
      </c>
      <c r="S59" s="35" t="s">
        <v>61</v>
      </c>
    </row>
    <row r="60" spans="1:21" ht="16.5" customHeight="1">
      <c r="A60" s="31" t="str">
        <f>[12]реквизиты!$A$6</f>
        <v>Гл. судья, судья ВК</v>
      </c>
      <c r="D60" s="31" t="s">
        <v>62</v>
      </c>
      <c r="E60" s="34"/>
      <c r="F60" s="34"/>
      <c r="G60" s="34"/>
      <c r="H60" s="34" t="str">
        <f>H27</f>
        <v>С.Ю. Аткунов</v>
      </c>
      <c r="I60" s="34"/>
      <c r="J60" s="34"/>
      <c r="L60" s="31" t="str">
        <f>[12]реквизиты!$A$6</f>
        <v>Гл. судья, судья ВК</v>
      </c>
      <c r="O60" s="31" t="s">
        <v>62</v>
      </c>
      <c r="P60" s="34"/>
      <c r="Q60" s="34"/>
      <c r="R60" s="34"/>
      <c r="S60" s="34" t="str">
        <f>S27</f>
        <v>С.Ю. Аткунов</v>
      </c>
      <c r="T60" s="34"/>
      <c r="U60" s="34"/>
    </row>
    <row r="61" spans="1:21" ht="9.75" customHeight="1">
      <c r="F61" s="35" t="s">
        <v>63</v>
      </c>
      <c r="I61" s="53" t="s">
        <v>64</v>
      </c>
      <c r="Q61" s="35" t="s">
        <v>63</v>
      </c>
      <c r="T61" s="53" t="s">
        <v>64</v>
      </c>
    </row>
    <row r="62" spans="1:21" ht="17.25" customHeight="1">
      <c r="A62" s="31" t="str">
        <f>[12]реквизиты!$A$8</f>
        <v>Гл. секретарь, судья ВК</v>
      </c>
      <c r="D62" s="41" t="s">
        <v>62</v>
      </c>
      <c r="E62" s="34"/>
      <c r="F62" s="34"/>
      <c r="G62" s="34"/>
      <c r="H62" s="34" t="str">
        <f>H29</f>
        <v>Д.Е.Вышегородцев</v>
      </c>
      <c r="I62" s="34"/>
      <c r="J62" s="34"/>
      <c r="L62" s="31" t="str">
        <f>[12]реквизиты!$A$8</f>
        <v>Гл. секретарь, судья ВК</v>
      </c>
      <c r="O62" s="41" t="s">
        <v>62</v>
      </c>
      <c r="P62" s="34"/>
      <c r="Q62" s="34"/>
      <c r="R62" s="34"/>
      <c r="S62" s="34" t="str">
        <f>S29</f>
        <v>Д.Е.Вышегородцев</v>
      </c>
      <c r="T62" s="34"/>
      <c r="U62" s="34"/>
    </row>
    <row r="63" spans="1:21" ht="9.75" customHeight="1">
      <c r="F63" s="35" t="s">
        <v>63</v>
      </c>
      <c r="I63" s="53" t="s">
        <v>64</v>
      </c>
      <c r="Q63" s="35" t="s">
        <v>63</v>
      </c>
      <c r="T63" s="53" t="s">
        <v>64</v>
      </c>
    </row>
    <row r="67" spans="1:21">
      <c r="C67" s="257" t="s">
        <v>7</v>
      </c>
      <c r="D67" s="257"/>
      <c r="E67" s="257"/>
      <c r="F67" s="257"/>
      <c r="G67" s="257"/>
      <c r="N67" s="257" t="s">
        <v>7</v>
      </c>
      <c r="O67" s="257"/>
      <c r="P67" s="257"/>
      <c r="Q67" s="257"/>
      <c r="R67" s="257"/>
    </row>
    <row r="69" spans="1:21" ht="15.75">
      <c r="D69" s="258" t="s">
        <v>24</v>
      </c>
      <c r="E69" s="258"/>
      <c r="F69" s="258"/>
      <c r="O69" s="258" t="s">
        <v>24</v>
      </c>
      <c r="P69" s="258"/>
      <c r="Q69" s="258"/>
    </row>
    <row r="71" spans="1:21">
      <c r="A71" s="32" t="s">
        <v>25</v>
      </c>
      <c r="B71" s="32"/>
      <c r="C71" s="33" t="str">
        <f>мс!C19</f>
        <v>КАРАХАНЯН Ашот Валерьевич</v>
      </c>
      <c r="D71" s="33"/>
      <c r="E71" s="33"/>
      <c r="F71" s="33"/>
      <c r="G71" s="33"/>
      <c r="H71" s="33"/>
      <c r="I71" s="33"/>
      <c r="J71" s="34"/>
      <c r="L71" s="32" t="s">
        <v>25</v>
      </c>
      <c r="M71" s="32"/>
      <c r="N71" s="33" t="str">
        <f>мс!C21</f>
        <v>ВОРОНОВ Дмитрий Викторович</v>
      </c>
      <c r="O71" s="33"/>
      <c r="P71" s="33"/>
      <c r="Q71" s="33"/>
      <c r="R71" s="33"/>
      <c r="S71" s="33"/>
      <c r="T71" s="33"/>
      <c r="U71" s="34"/>
    </row>
    <row r="72" spans="1:21">
      <c r="E72" s="35" t="s">
        <v>26</v>
      </c>
      <c r="P72" s="35" t="s">
        <v>26</v>
      </c>
    </row>
    <row r="73" spans="1:21" ht="25.5" customHeight="1">
      <c r="A73" s="31" t="s">
        <v>27</v>
      </c>
      <c r="E73" s="259" t="str">
        <f>призеры!$A$3</f>
        <v>Первенство Приволжского федерального округа по самбо среди юношей и девушек (13-14 лет) ( 2004-05гг.р.)</v>
      </c>
      <c r="F73" s="259"/>
      <c r="G73" s="259"/>
      <c r="H73" s="259"/>
      <c r="I73" s="259"/>
      <c r="J73" s="259"/>
      <c r="L73" s="31" t="s">
        <v>27</v>
      </c>
      <c r="P73" s="259" t="str">
        <f>призеры!$A$3</f>
        <v>Первенство Приволжского федерального округа по самбо среди юношей и девушек (13-14 лет) ( 2004-05гг.р.)</v>
      </c>
      <c r="Q73" s="259"/>
      <c r="R73" s="259"/>
      <c r="S73" s="259"/>
      <c r="T73" s="259"/>
      <c r="U73" s="259"/>
    </row>
    <row r="74" spans="1:21">
      <c r="F74" s="35" t="s">
        <v>28</v>
      </c>
      <c r="Q74" s="35" t="s">
        <v>28</v>
      </c>
    </row>
    <row r="75" spans="1:21">
      <c r="A75" s="31" t="s">
        <v>29</v>
      </c>
      <c r="C75" s="257" t="str">
        <f>[12]реквизиты!$F$11</f>
        <v>06 декабря 2017г.</v>
      </c>
      <c r="D75" s="257"/>
      <c r="E75" s="257"/>
      <c r="F75" s="34"/>
      <c r="G75" s="31" t="s">
        <v>30</v>
      </c>
      <c r="H75" s="257" t="str">
        <f>[12]реквизиты!$D$11</f>
        <v>г.Красноярск</v>
      </c>
      <c r="I75" s="257"/>
      <c r="J75" s="34"/>
      <c r="L75" s="31" t="s">
        <v>29</v>
      </c>
      <c r="N75" s="257" t="str">
        <f>[12]реквизиты!$F$11</f>
        <v>06 декабря 2017г.</v>
      </c>
      <c r="O75" s="257"/>
      <c r="P75" s="257"/>
      <c r="Q75" s="34"/>
      <c r="R75" s="31" t="s">
        <v>30</v>
      </c>
      <c r="S75" s="257" t="str">
        <f>[12]реквизиты!$D$11</f>
        <v>г.Красноярск</v>
      </c>
      <c r="T75" s="257"/>
      <c r="U75" s="34"/>
    </row>
    <row r="76" spans="1:21">
      <c r="C76" s="35" t="s">
        <v>31</v>
      </c>
      <c r="I76" s="35" t="s">
        <v>32</v>
      </c>
      <c r="N76" s="35" t="s">
        <v>31</v>
      </c>
      <c r="T76" s="35" t="s">
        <v>32</v>
      </c>
    </row>
    <row r="77" spans="1:21">
      <c r="A77" s="36"/>
      <c r="B77" s="36"/>
      <c r="C77" s="31" t="s">
        <v>33</v>
      </c>
      <c r="E77" s="34">
        <f>мс!A19</f>
        <v>74</v>
      </c>
      <c r="F77" s="34"/>
      <c r="G77" s="37" t="s">
        <v>34</v>
      </c>
      <c r="L77" s="36"/>
      <c r="M77" s="36"/>
      <c r="N77" s="31" t="s">
        <v>33</v>
      </c>
      <c r="P77" s="34">
        <f>мс!A21</f>
        <v>82</v>
      </c>
      <c r="Q77" s="34"/>
      <c r="R77" s="37" t="s">
        <v>34</v>
      </c>
    </row>
    <row r="78" spans="1:21">
      <c r="A78" s="36"/>
      <c r="B78" s="36"/>
      <c r="C78" s="38"/>
      <c r="D78" s="36"/>
      <c r="E78" s="36"/>
      <c r="L78" s="36"/>
      <c r="M78" s="36"/>
      <c r="N78" s="38"/>
      <c r="O78" s="36"/>
      <c r="P78" s="36"/>
    </row>
    <row r="79" spans="1:21">
      <c r="A79" s="31" t="s">
        <v>35</v>
      </c>
      <c r="B79" s="40" t="str">
        <f>мс!B19</f>
        <v>1</v>
      </c>
      <c r="C79" s="34"/>
      <c r="D79" s="31" t="s">
        <v>36</v>
      </c>
      <c r="E79" s="54">
        <f>мс!F19</f>
        <v>49</v>
      </c>
      <c r="F79" s="253" t="s">
        <v>37</v>
      </c>
      <c r="G79" s="253"/>
      <c r="H79" s="253"/>
      <c r="I79" s="253"/>
      <c r="J79" s="253"/>
      <c r="L79" s="31" t="s">
        <v>35</v>
      </c>
      <c r="M79" s="40" t="str">
        <f>мс!B21</f>
        <v>1</v>
      </c>
      <c r="N79" s="34"/>
      <c r="O79" s="31" t="s">
        <v>36</v>
      </c>
      <c r="P79" s="39">
        <f>мс!F21</f>
        <v>43</v>
      </c>
      <c r="Q79" s="253" t="s">
        <v>38</v>
      </c>
      <c r="R79" s="253"/>
      <c r="S79" s="253"/>
      <c r="T79" s="253"/>
      <c r="U79" s="253"/>
    </row>
    <row r="80" spans="1:21">
      <c r="A80" s="253" t="str">
        <f>мс!H19</f>
        <v>Алтайский край, Амурская, Владимирская, Волгоградская, Камчатский край, Краснодарский, Курганская, Ленинградская, Москва, Нижегородская</v>
      </c>
      <c r="B80" s="253"/>
      <c r="C80" s="253"/>
      <c r="D80" s="253"/>
      <c r="E80" s="253"/>
      <c r="F80" s="253"/>
      <c r="G80" s="253"/>
      <c r="H80" s="253"/>
      <c r="I80" s="253"/>
      <c r="J80" s="253"/>
      <c r="L80" s="253" t="str">
        <f>мс!H21</f>
        <v>Алтайский край, Астраханская, Владимирская, Ивановская, Краснодарский, Красноярский край, Курганская, Москва, Нижегородская, Новосибирская</v>
      </c>
      <c r="M80" s="253"/>
      <c r="N80" s="253"/>
      <c r="O80" s="253"/>
      <c r="P80" s="253"/>
      <c r="Q80" s="253"/>
      <c r="R80" s="253"/>
      <c r="S80" s="253"/>
      <c r="T80" s="253"/>
      <c r="U80" s="253"/>
    </row>
    <row r="81" spans="1:21">
      <c r="A81" s="31" t="s">
        <v>39</v>
      </c>
      <c r="C81" s="31" t="s">
        <v>40</v>
      </c>
      <c r="D81" s="42"/>
      <c r="E81" s="41" t="s">
        <v>41</v>
      </c>
      <c r="F81" s="37" t="s">
        <v>42</v>
      </c>
      <c r="L81" s="31" t="s">
        <v>39</v>
      </c>
      <c r="N81" s="31" t="s">
        <v>40</v>
      </c>
      <c r="O81" s="42"/>
      <c r="P81" s="41" t="s">
        <v>41</v>
      </c>
      <c r="Q81" s="37" t="s">
        <v>42</v>
      </c>
    </row>
    <row r="82" spans="1:21" ht="13.5" thickBot="1">
      <c r="A82" s="43"/>
      <c r="B82" s="43"/>
      <c r="C82" s="43"/>
      <c r="D82" s="43"/>
      <c r="E82" s="43"/>
      <c r="F82" s="43"/>
      <c r="G82" s="43"/>
      <c r="H82" s="43"/>
      <c r="I82" s="43"/>
      <c r="J82" s="43"/>
      <c r="L82" s="43"/>
      <c r="M82" s="43"/>
      <c r="N82" s="43"/>
      <c r="O82" s="43"/>
      <c r="P82" s="43"/>
      <c r="Q82" s="43"/>
      <c r="R82" s="43"/>
      <c r="S82" s="43"/>
      <c r="T82" s="43"/>
      <c r="U82" s="43"/>
    </row>
    <row r="83" spans="1:21">
      <c r="A83" s="44" t="s">
        <v>43</v>
      </c>
      <c r="B83" s="254" t="s">
        <v>44</v>
      </c>
      <c r="C83" s="255"/>
      <c r="D83" s="255"/>
      <c r="E83" s="256"/>
      <c r="F83" s="45" t="s">
        <v>45</v>
      </c>
      <c r="G83" s="46"/>
      <c r="H83" s="44" t="s">
        <v>46</v>
      </c>
      <c r="I83" s="247"/>
      <c r="J83" s="249"/>
      <c r="L83" s="44" t="s">
        <v>43</v>
      </c>
      <c r="M83" s="254" t="s">
        <v>44</v>
      </c>
      <c r="N83" s="255"/>
      <c r="O83" s="255"/>
      <c r="P83" s="256"/>
      <c r="Q83" s="45" t="s">
        <v>45</v>
      </c>
      <c r="R83" s="46"/>
      <c r="S83" s="44" t="s">
        <v>46</v>
      </c>
      <c r="T83" s="247"/>
      <c r="U83" s="249"/>
    </row>
    <row r="84" spans="1:21">
      <c r="A84" s="47">
        <v>1</v>
      </c>
      <c r="B84" s="48" t="s">
        <v>73</v>
      </c>
      <c r="C84" s="49"/>
      <c r="D84" s="49"/>
      <c r="E84" s="50"/>
      <c r="F84" s="51" t="s">
        <v>65</v>
      </c>
      <c r="G84" s="50"/>
      <c r="H84" s="52" t="s">
        <v>48</v>
      </c>
      <c r="I84" s="51"/>
      <c r="J84" s="50"/>
      <c r="L84" s="47">
        <v>1</v>
      </c>
      <c r="M84" s="48" t="s">
        <v>74</v>
      </c>
      <c r="N84" s="49"/>
      <c r="O84" s="49"/>
      <c r="P84" s="50"/>
      <c r="Q84" s="51" t="s">
        <v>50</v>
      </c>
      <c r="R84" s="50"/>
      <c r="S84" s="52" t="s">
        <v>48</v>
      </c>
      <c r="T84" s="51"/>
      <c r="U84" s="50"/>
    </row>
    <row r="85" spans="1:21">
      <c r="A85" s="47">
        <v>2</v>
      </c>
      <c r="B85" s="48" t="s">
        <v>75</v>
      </c>
      <c r="C85" s="49"/>
      <c r="D85" s="49"/>
      <c r="E85" s="50"/>
      <c r="F85" s="51" t="s">
        <v>65</v>
      </c>
      <c r="G85" s="50"/>
      <c r="H85" s="52" t="s">
        <v>48</v>
      </c>
      <c r="I85" s="51"/>
      <c r="J85" s="50"/>
      <c r="L85" s="47">
        <v>2</v>
      </c>
      <c r="M85" s="48" t="s">
        <v>76</v>
      </c>
      <c r="N85" s="49"/>
      <c r="O85" s="49"/>
      <c r="P85" s="50"/>
      <c r="Q85" s="51" t="s">
        <v>65</v>
      </c>
      <c r="R85" s="50"/>
      <c r="S85" s="52" t="s">
        <v>48</v>
      </c>
      <c r="T85" s="51"/>
      <c r="U85" s="50"/>
    </row>
    <row r="86" spans="1:21">
      <c r="A86" s="47">
        <v>3</v>
      </c>
      <c r="B86" s="48" t="s">
        <v>77</v>
      </c>
      <c r="C86" s="49"/>
      <c r="D86" s="49"/>
      <c r="E86" s="50"/>
      <c r="F86" s="51" t="s">
        <v>65</v>
      </c>
      <c r="G86" s="50"/>
      <c r="H86" s="52" t="s">
        <v>48</v>
      </c>
      <c r="I86" s="51"/>
      <c r="J86" s="50"/>
      <c r="L86" s="47">
        <v>3</v>
      </c>
      <c r="M86" s="48" t="s">
        <v>78</v>
      </c>
      <c r="N86" s="49"/>
      <c r="O86" s="49"/>
      <c r="P86" s="50"/>
      <c r="Q86" s="51" t="s">
        <v>79</v>
      </c>
      <c r="R86" s="50"/>
      <c r="S86" s="52" t="s">
        <v>48</v>
      </c>
      <c r="T86" s="51"/>
      <c r="U86" s="50"/>
    </row>
    <row r="87" spans="1:21">
      <c r="A87" s="47">
        <v>4</v>
      </c>
      <c r="B87" s="48" t="s">
        <v>80</v>
      </c>
      <c r="C87" s="49"/>
      <c r="D87" s="49"/>
      <c r="E87" s="50"/>
      <c r="F87" s="48" t="s">
        <v>65</v>
      </c>
      <c r="G87" s="50"/>
      <c r="H87" s="52" t="s">
        <v>48</v>
      </c>
      <c r="I87" s="51"/>
      <c r="J87" s="50"/>
      <c r="L87" s="47">
        <v>4</v>
      </c>
      <c r="M87" s="48" t="s">
        <v>81</v>
      </c>
      <c r="N87" s="49"/>
      <c r="O87" s="49"/>
      <c r="P87" s="50"/>
      <c r="Q87" s="48" t="s">
        <v>70</v>
      </c>
      <c r="R87" s="50"/>
      <c r="S87" s="52" t="s">
        <v>48</v>
      </c>
      <c r="T87" s="51"/>
      <c r="U87" s="50"/>
    </row>
    <row r="88" spans="1:21">
      <c r="A88" s="47">
        <v>5</v>
      </c>
      <c r="B88" s="48" t="s">
        <v>82</v>
      </c>
      <c r="C88" s="49"/>
      <c r="D88" s="49"/>
      <c r="E88" s="50"/>
      <c r="F88" s="51" t="s">
        <v>65</v>
      </c>
      <c r="G88" s="50"/>
      <c r="H88" s="52" t="s">
        <v>48</v>
      </c>
      <c r="I88" s="51"/>
      <c r="J88" s="50"/>
      <c r="L88" s="47">
        <v>5</v>
      </c>
      <c r="M88" s="48" t="s">
        <v>83</v>
      </c>
      <c r="N88" s="49"/>
      <c r="O88" s="49"/>
      <c r="P88" s="50"/>
      <c r="Q88" s="51" t="s">
        <v>69</v>
      </c>
      <c r="R88" s="50"/>
      <c r="S88" s="52" t="s">
        <v>48</v>
      </c>
      <c r="T88" s="51"/>
      <c r="U88" s="50"/>
    </row>
    <row r="89" spans="1:21">
      <c r="A89" s="47"/>
      <c r="B89" s="51"/>
      <c r="C89" s="49"/>
      <c r="D89" s="49"/>
      <c r="E89" s="50"/>
      <c r="F89" s="51"/>
      <c r="G89" s="50"/>
      <c r="H89" s="52"/>
      <c r="I89" s="51"/>
      <c r="J89" s="50"/>
      <c r="L89" s="47">
        <v>6</v>
      </c>
      <c r="M89" s="51" t="s">
        <v>84</v>
      </c>
      <c r="N89" s="49"/>
      <c r="O89" s="49"/>
      <c r="P89" s="50"/>
      <c r="Q89" s="51" t="s">
        <v>69</v>
      </c>
      <c r="R89" s="50"/>
      <c r="S89" s="52" t="s">
        <v>48</v>
      </c>
      <c r="T89" s="51"/>
      <c r="U89" s="50"/>
    </row>
    <row r="90" spans="1:21">
      <c r="B90" s="51"/>
      <c r="C90" s="49"/>
      <c r="D90" s="49"/>
      <c r="E90" s="50"/>
      <c r="F90" s="51"/>
      <c r="G90" s="50"/>
      <c r="H90" s="52"/>
      <c r="I90" s="51"/>
      <c r="J90" s="50"/>
      <c r="L90" s="47">
        <v>7</v>
      </c>
      <c r="M90" s="51" t="s">
        <v>85</v>
      </c>
      <c r="N90" s="49"/>
      <c r="O90" s="49"/>
      <c r="P90" s="50"/>
      <c r="Q90" s="51" t="s">
        <v>70</v>
      </c>
      <c r="R90" s="50"/>
      <c r="S90" s="52" t="s">
        <v>48</v>
      </c>
      <c r="T90" s="51"/>
      <c r="U90" s="50"/>
    </row>
    <row r="92" spans="1:21">
      <c r="E92" s="31" t="s">
        <v>59</v>
      </c>
      <c r="G92" s="34" t="s">
        <v>60</v>
      </c>
      <c r="H92" s="34"/>
      <c r="I92" s="34"/>
      <c r="J92" s="34"/>
      <c r="P92" s="31" t="s">
        <v>59</v>
      </c>
      <c r="R92" s="34" t="s">
        <v>86</v>
      </c>
      <c r="S92" s="34"/>
      <c r="T92" s="34"/>
      <c r="U92" s="34"/>
    </row>
    <row r="93" spans="1:21">
      <c r="A93" s="31" t="str">
        <f>[12]реквизиты!$A$6</f>
        <v>Гл. судья, судья ВК</v>
      </c>
      <c r="H93" s="35" t="s">
        <v>61</v>
      </c>
      <c r="S93" s="35" t="s">
        <v>61</v>
      </c>
    </row>
    <row r="94" spans="1:21">
      <c r="D94" s="31" t="s">
        <v>62</v>
      </c>
      <c r="E94" s="34"/>
      <c r="F94" s="34"/>
      <c r="G94" s="34"/>
      <c r="H94" s="34" t="str">
        <f>H27</f>
        <v>С.Ю. Аткунов</v>
      </c>
      <c r="I94" s="34"/>
      <c r="J94" s="34"/>
      <c r="L94" s="31" t="str">
        <f>[12]реквизиты!$A$6</f>
        <v>Гл. судья, судья ВК</v>
      </c>
      <c r="O94" s="31" t="s">
        <v>62</v>
      </c>
      <c r="P94" s="34"/>
      <c r="Q94" s="34"/>
      <c r="R94" s="34"/>
      <c r="S94" s="34" t="str">
        <f>S27</f>
        <v>С.Ю. Аткунов</v>
      </c>
      <c r="T94" s="34"/>
      <c r="U94" s="34"/>
    </row>
    <row r="95" spans="1:21">
      <c r="A95" s="31" t="str">
        <f>[12]реквизиты!$A$8</f>
        <v>Гл. секретарь, судья ВК</v>
      </c>
      <c r="F95" s="35" t="s">
        <v>63</v>
      </c>
      <c r="I95" s="53" t="s">
        <v>64</v>
      </c>
      <c r="Q95" s="35" t="s">
        <v>63</v>
      </c>
      <c r="T95" s="53" t="s">
        <v>64</v>
      </c>
    </row>
    <row r="96" spans="1:21">
      <c r="D96" s="41" t="s">
        <v>62</v>
      </c>
      <c r="E96" s="34"/>
      <c r="F96" s="34"/>
      <c r="G96" s="34"/>
      <c r="H96" s="34" t="str">
        <f>H29</f>
        <v>Д.Е.Вышегородцев</v>
      </c>
      <c r="I96" s="34"/>
      <c r="J96" s="34"/>
      <c r="L96" s="31" t="str">
        <f>[12]реквизиты!$A$8</f>
        <v>Гл. секретарь, судья ВК</v>
      </c>
      <c r="O96" s="41" t="s">
        <v>62</v>
      </c>
      <c r="P96" s="34"/>
      <c r="Q96" s="34"/>
      <c r="R96" s="34"/>
      <c r="S96" s="34" t="str">
        <f>S29</f>
        <v>Д.Е.Вышегородцев</v>
      </c>
      <c r="T96" s="34"/>
      <c r="U96" s="34"/>
    </row>
    <row r="97" spans="1:21">
      <c r="F97" s="35" t="s">
        <v>63</v>
      </c>
      <c r="I97" s="53" t="s">
        <v>64</v>
      </c>
      <c r="Q97" s="35" t="s">
        <v>63</v>
      </c>
      <c r="T97" s="53" t="s">
        <v>64</v>
      </c>
    </row>
    <row r="101" spans="1:21">
      <c r="C101" s="257" t="s">
        <v>7</v>
      </c>
      <c r="D101" s="257"/>
      <c r="E101" s="257"/>
      <c r="F101" s="257"/>
      <c r="G101" s="257"/>
      <c r="N101" s="257" t="s">
        <v>7</v>
      </c>
      <c r="O101" s="257"/>
      <c r="P101" s="257"/>
      <c r="Q101" s="257"/>
      <c r="R101" s="257"/>
    </row>
    <row r="103" spans="1:21" ht="15.75">
      <c r="D103" s="258" t="s">
        <v>24</v>
      </c>
      <c r="E103" s="258"/>
      <c r="F103" s="258"/>
      <c r="O103" s="258" t="s">
        <v>24</v>
      </c>
      <c r="P103" s="258"/>
      <c r="Q103" s="258"/>
    </row>
    <row r="105" spans="1:21">
      <c r="A105" s="32" t="s">
        <v>25</v>
      </c>
      <c r="B105" s="32"/>
      <c r="C105" s="33" t="str">
        <f>мс!C23</f>
        <v>АЛЕКСЕЕВ Илья Львович</v>
      </c>
      <c r="D105" s="33"/>
      <c r="E105" s="33"/>
      <c r="F105" s="33"/>
      <c r="G105" s="33"/>
      <c r="H105" s="33"/>
      <c r="I105" s="33"/>
      <c r="J105" s="34"/>
      <c r="L105" s="32" t="s">
        <v>25</v>
      </c>
      <c r="M105" s="32"/>
      <c r="N105" s="33" t="str">
        <f>мс!C25</f>
        <v>ИВАНОВ Илья Алексеевич</v>
      </c>
      <c r="O105" s="33"/>
      <c r="P105" s="33"/>
      <c r="Q105" s="33"/>
      <c r="R105" s="33"/>
      <c r="S105" s="33"/>
      <c r="T105" s="33"/>
      <c r="U105" s="34"/>
    </row>
    <row r="106" spans="1:21" ht="30" customHeight="1">
      <c r="E106" s="35" t="s">
        <v>26</v>
      </c>
      <c r="P106" s="35" t="s">
        <v>26</v>
      </c>
    </row>
    <row r="107" spans="1:21" ht="25.5" customHeight="1">
      <c r="A107" s="31" t="s">
        <v>27</v>
      </c>
      <c r="E107" s="259" t="str">
        <f>призеры!$A$3</f>
        <v>Первенство Приволжского федерального округа по самбо среди юношей и девушек (13-14 лет) ( 2004-05гг.р.)</v>
      </c>
      <c r="F107" s="259"/>
      <c r="G107" s="259"/>
      <c r="H107" s="259"/>
      <c r="I107" s="259"/>
      <c r="J107" s="259"/>
      <c r="L107" s="31" t="s">
        <v>27</v>
      </c>
      <c r="P107" s="259" t="str">
        <f>призеры!$A$3</f>
        <v>Первенство Приволжского федерального округа по самбо среди юношей и девушек (13-14 лет) ( 2004-05гг.р.)</v>
      </c>
      <c r="Q107" s="259"/>
      <c r="R107" s="259"/>
      <c r="S107" s="259"/>
      <c r="T107" s="259"/>
      <c r="U107" s="259"/>
    </row>
    <row r="108" spans="1:21">
      <c r="F108" s="35" t="s">
        <v>28</v>
      </c>
      <c r="Q108" s="35" t="s">
        <v>28</v>
      </c>
    </row>
    <row r="109" spans="1:21">
      <c r="A109" s="31" t="s">
        <v>29</v>
      </c>
      <c r="C109" s="257" t="str">
        <f>[12]реквизиты!$F$11</f>
        <v>06 декабря 2017г.</v>
      </c>
      <c r="D109" s="257"/>
      <c r="E109" s="257"/>
      <c r="F109" s="34"/>
      <c r="G109" s="31" t="s">
        <v>30</v>
      </c>
      <c r="H109" s="257" t="str">
        <f>[12]реквизиты!$D$11</f>
        <v>г.Красноярск</v>
      </c>
      <c r="I109" s="257"/>
      <c r="J109" s="34"/>
      <c r="L109" s="31" t="s">
        <v>29</v>
      </c>
      <c r="N109" s="257" t="str">
        <f>[12]реквизиты!$F$11</f>
        <v>06 декабря 2017г.</v>
      </c>
      <c r="O109" s="257"/>
      <c r="P109" s="257"/>
      <c r="Q109" s="34"/>
      <c r="R109" s="31" t="s">
        <v>30</v>
      </c>
      <c r="S109" s="257" t="str">
        <f>[12]реквизиты!$D$11</f>
        <v>г.Красноярск</v>
      </c>
      <c r="T109" s="257"/>
      <c r="U109" s="34"/>
    </row>
    <row r="110" spans="1:21">
      <c r="C110" s="35" t="s">
        <v>31</v>
      </c>
      <c r="I110" s="35" t="s">
        <v>32</v>
      </c>
      <c r="N110" s="35" t="s">
        <v>31</v>
      </c>
      <c r="T110" s="35" t="s">
        <v>32</v>
      </c>
    </row>
    <row r="111" spans="1:21">
      <c r="A111" s="36"/>
      <c r="B111" s="36"/>
      <c r="C111" s="31" t="s">
        <v>33</v>
      </c>
      <c r="E111" s="34">
        <f>мс!A23</f>
        <v>90</v>
      </c>
      <c r="F111" s="34"/>
      <c r="G111" s="37" t="s">
        <v>34</v>
      </c>
      <c r="L111" s="36"/>
      <c r="M111" s="36"/>
      <c r="N111" s="31" t="s">
        <v>33</v>
      </c>
      <c r="P111" s="34">
        <f>мс!A25</f>
        <v>100</v>
      </c>
      <c r="Q111" s="34"/>
      <c r="R111" s="37" t="s">
        <v>34</v>
      </c>
    </row>
    <row r="112" spans="1:21">
      <c r="A112" s="36"/>
      <c r="B112" s="36"/>
      <c r="C112" s="38"/>
      <c r="D112" s="36"/>
      <c r="E112" s="36"/>
      <c r="L112" s="36"/>
      <c r="M112" s="36"/>
      <c r="N112" s="38"/>
      <c r="O112" s="36"/>
      <c r="P112" s="36"/>
    </row>
    <row r="113" spans="1:21">
      <c r="A113" s="31" t="s">
        <v>35</v>
      </c>
      <c r="B113" s="40" t="str">
        <f>мс!B23</f>
        <v>1</v>
      </c>
      <c r="C113" s="34"/>
      <c r="D113" s="31" t="s">
        <v>36</v>
      </c>
      <c r="E113" s="54">
        <f>мс!F23</f>
        <v>38</v>
      </c>
      <c r="F113" s="253" t="s">
        <v>37</v>
      </c>
      <c r="G113" s="253"/>
      <c r="H113" s="253"/>
      <c r="I113" s="253"/>
      <c r="J113" s="253"/>
      <c r="L113" s="31" t="s">
        <v>35</v>
      </c>
      <c r="M113" s="40" t="str">
        <f>мс!B25</f>
        <v>1</v>
      </c>
      <c r="N113" s="34"/>
      <c r="O113" s="31" t="s">
        <v>36</v>
      </c>
      <c r="P113" s="39">
        <f>мс!F25</f>
        <v>28</v>
      </c>
      <c r="Q113" s="253" t="s">
        <v>38</v>
      </c>
      <c r="R113" s="253"/>
      <c r="S113" s="253"/>
      <c r="T113" s="253"/>
      <c r="U113" s="253"/>
    </row>
    <row r="114" spans="1:21">
      <c r="A114" s="253" t="str">
        <f>мс!H23</f>
        <v>Алтайский край, Астраханская, Волгоградская, Ивановская, Калининградская, Краснодарский, Ленинградская, Москва, Московская, Нижегородская</v>
      </c>
      <c r="B114" s="253"/>
      <c r="C114" s="253"/>
      <c r="D114" s="253"/>
      <c r="E114" s="253"/>
      <c r="F114" s="253"/>
      <c r="G114" s="253"/>
      <c r="H114" s="253"/>
      <c r="I114" s="253"/>
      <c r="J114" s="253"/>
      <c r="L114" s="253" t="str">
        <f>мс!H25</f>
        <v>Калининградская, КБР, Кемеровская, Краснодарский, Москва, Нижегородская, Новосибирская, Приморский край, р. Адыгея, р. Ингушетия</v>
      </c>
      <c r="M114" s="253"/>
      <c r="N114" s="253"/>
      <c r="O114" s="253"/>
      <c r="P114" s="253"/>
      <c r="Q114" s="253"/>
      <c r="R114" s="253"/>
      <c r="S114" s="253"/>
      <c r="T114" s="253"/>
      <c r="U114" s="253"/>
    </row>
    <row r="115" spans="1:21">
      <c r="A115" s="31" t="s">
        <v>39</v>
      </c>
      <c r="C115" s="31" t="s">
        <v>40</v>
      </c>
      <c r="D115" s="42"/>
      <c r="E115" s="41" t="s">
        <v>41</v>
      </c>
      <c r="F115" s="37" t="s">
        <v>42</v>
      </c>
      <c r="L115" s="31" t="s">
        <v>39</v>
      </c>
      <c r="N115" s="31" t="s">
        <v>40</v>
      </c>
      <c r="O115" s="42"/>
      <c r="P115" s="41" t="s">
        <v>41</v>
      </c>
      <c r="Q115" s="37" t="s">
        <v>42</v>
      </c>
    </row>
    <row r="116" spans="1:21" ht="13.5" thickBo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</row>
    <row r="117" spans="1:21">
      <c r="A117" s="44" t="s">
        <v>43</v>
      </c>
      <c r="B117" s="254" t="s">
        <v>44</v>
      </c>
      <c r="C117" s="255"/>
      <c r="D117" s="255"/>
      <c r="E117" s="256"/>
      <c r="F117" s="45" t="s">
        <v>45</v>
      </c>
      <c r="G117" s="46"/>
      <c r="H117" s="44" t="s">
        <v>46</v>
      </c>
      <c r="I117" s="247"/>
      <c r="J117" s="249"/>
      <c r="L117" s="44" t="s">
        <v>43</v>
      </c>
      <c r="M117" s="254" t="s">
        <v>44</v>
      </c>
      <c r="N117" s="255"/>
      <c r="O117" s="255"/>
      <c r="P117" s="256"/>
      <c r="Q117" s="45" t="s">
        <v>45</v>
      </c>
      <c r="R117" s="46"/>
      <c r="S117" s="44" t="s">
        <v>46</v>
      </c>
      <c r="T117" s="247"/>
      <c r="U117" s="249"/>
    </row>
    <row r="118" spans="1:21">
      <c r="A118" s="47">
        <v>1</v>
      </c>
      <c r="B118" s="48" t="s">
        <v>73</v>
      </c>
      <c r="C118" s="49"/>
      <c r="D118" s="49"/>
      <c r="E118" s="50"/>
      <c r="F118" s="51" t="s">
        <v>65</v>
      </c>
      <c r="G118" s="50"/>
      <c r="H118" s="52" t="s">
        <v>48</v>
      </c>
      <c r="I118" s="51"/>
      <c r="J118" s="50"/>
      <c r="L118" s="47">
        <v>1</v>
      </c>
      <c r="M118" s="48" t="s">
        <v>74</v>
      </c>
      <c r="N118" s="49"/>
      <c r="O118" s="49"/>
      <c r="P118" s="50"/>
      <c r="Q118" s="51" t="s">
        <v>50</v>
      </c>
      <c r="R118" s="50"/>
      <c r="S118" s="52" t="s">
        <v>48</v>
      </c>
      <c r="T118" s="51"/>
      <c r="U118" s="50"/>
    </row>
    <row r="119" spans="1:21">
      <c r="A119" s="47">
        <v>2</v>
      </c>
      <c r="B119" s="48" t="s">
        <v>75</v>
      </c>
      <c r="C119" s="49"/>
      <c r="D119" s="49"/>
      <c r="E119" s="50"/>
      <c r="F119" s="51" t="s">
        <v>65</v>
      </c>
      <c r="G119" s="50"/>
      <c r="H119" s="52" t="s">
        <v>48</v>
      </c>
      <c r="I119" s="51"/>
      <c r="J119" s="50"/>
      <c r="L119" s="47">
        <v>2</v>
      </c>
      <c r="M119" s="48" t="s">
        <v>76</v>
      </c>
      <c r="N119" s="49"/>
      <c r="O119" s="49"/>
      <c r="P119" s="50"/>
      <c r="Q119" s="51" t="s">
        <v>65</v>
      </c>
      <c r="R119" s="50"/>
      <c r="S119" s="52" t="s">
        <v>48</v>
      </c>
      <c r="T119" s="51"/>
      <c r="U119" s="50"/>
    </row>
    <row r="120" spans="1:21">
      <c r="A120" s="47">
        <v>3</v>
      </c>
      <c r="B120" s="48" t="s">
        <v>77</v>
      </c>
      <c r="C120" s="49"/>
      <c r="D120" s="49"/>
      <c r="E120" s="50"/>
      <c r="F120" s="51" t="s">
        <v>65</v>
      </c>
      <c r="G120" s="50"/>
      <c r="H120" s="52" t="s">
        <v>48</v>
      </c>
      <c r="I120" s="51"/>
      <c r="J120" s="50"/>
      <c r="L120" s="47">
        <v>3</v>
      </c>
      <c r="M120" s="48" t="s">
        <v>78</v>
      </c>
      <c r="N120" s="49"/>
      <c r="O120" s="49"/>
      <c r="P120" s="50"/>
      <c r="Q120" s="51" t="s">
        <v>79</v>
      </c>
      <c r="R120" s="50"/>
      <c r="S120" s="52" t="s">
        <v>48</v>
      </c>
      <c r="T120" s="51"/>
      <c r="U120" s="50"/>
    </row>
    <row r="121" spans="1:21">
      <c r="A121" s="47">
        <v>4</v>
      </c>
      <c r="B121" s="48" t="s">
        <v>80</v>
      </c>
      <c r="C121" s="49"/>
      <c r="D121" s="49"/>
      <c r="E121" s="50"/>
      <c r="F121" s="48" t="s">
        <v>65</v>
      </c>
      <c r="G121" s="50"/>
      <c r="H121" s="52" t="s">
        <v>48</v>
      </c>
      <c r="I121" s="51"/>
      <c r="J121" s="50"/>
      <c r="L121" s="47">
        <v>4</v>
      </c>
      <c r="M121" s="48" t="s">
        <v>81</v>
      </c>
      <c r="N121" s="49"/>
      <c r="O121" s="49"/>
      <c r="P121" s="50"/>
      <c r="Q121" s="48" t="s">
        <v>70</v>
      </c>
      <c r="R121" s="50"/>
      <c r="S121" s="52" t="s">
        <v>48</v>
      </c>
      <c r="T121" s="51"/>
      <c r="U121" s="50"/>
    </row>
    <row r="122" spans="1:21">
      <c r="A122" s="47">
        <v>5</v>
      </c>
      <c r="B122" s="48" t="s">
        <v>82</v>
      </c>
      <c r="C122" s="49"/>
      <c r="D122" s="49"/>
      <c r="E122" s="50"/>
      <c r="F122" s="51" t="s">
        <v>65</v>
      </c>
      <c r="G122" s="50"/>
      <c r="H122" s="52" t="s">
        <v>48</v>
      </c>
      <c r="I122" s="51"/>
      <c r="J122" s="50"/>
      <c r="L122" s="47">
        <v>5</v>
      </c>
      <c r="M122" s="48" t="s">
        <v>83</v>
      </c>
      <c r="N122" s="49"/>
      <c r="O122" s="49"/>
      <c r="P122" s="50"/>
      <c r="Q122" s="51" t="s">
        <v>69</v>
      </c>
      <c r="R122" s="50"/>
      <c r="S122" s="52" t="s">
        <v>48</v>
      </c>
      <c r="T122" s="51"/>
      <c r="U122" s="50"/>
    </row>
    <row r="123" spans="1:21">
      <c r="A123" s="47"/>
      <c r="B123" s="51"/>
      <c r="C123" s="49"/>
      <c r="D123" s="49"/>
      <c r="E123" s="50"/>
      <c r="F123" s="51"/>
      <c r="G123" s="50"/>
      <c r="H123" s="52"/>
      <c r="I123" s="51"/>
      <c r="J123" s="50"/>
      <c r="L123" s="47">
        <v>6</v>
      </c>
      <c r="M123" s="51" t="s">
        <v>84</v>
      </c>
      <c r="N123" s="49"/>
      <c r="O123" s="49"/>
      <c r="P123" s="50"/>
      <c r="Q123" s="51" t="s">
        <v>69</v>
      </c>
      <c r="R123" s="50"/>
      <c r="S123" s="52" t="s">
        <v>48</v>
      </c>
      <c r="T123" s="51"/>
      <c r="U123" s="50"/>
    </row>
    <row r="124" spans="1:21">
      <c r="B124" s="51"/>
      <c r="C124" s="49"/>
      <c r="D124" s="49"/>
      <c r="E124" s="50"/>
      <c r="F124" s="51"/>
      <c r="G124" s="50"/>
      <c r="H124" s="52"/>
      <c r="I124" s="51"/>
      <c r="J124" s="50"/>
      <c r="L124" s="47">
        <v>7</v>
      </c>
      <c r="M124" s="51" t="s">
        <v>85</v>
      </c>
      <c r="N124" s="49"/>
      <c r="O124" s="49"/>
      <c r="P124" s="50"/>
      <c r="Q124" s="51" t="s">
        <v>70</v>
      </c>
      <c r="R124" s="50"/>
      <c r="S124" s="52" t="s">
        <v>48</v>
      </c>
      <c r="T124" s="51"/>
      <c r="U124" s="50"/>
    </row>
    <row r="126" spans="1:21">
      <c r="E126" s="31" t="s">
        <v>59</v>
      </c>
      <c r="G126" s="34" t="s">
        <v>60</v>
      </c>
      <c r="H126" s="34"/>
      <c r="I126" s="34"/>
      <c r="J126" s="34"/>
      <c r="P126" s="31" t="s">
        <v>59</v>
      </c>
      <c r="R126" s="34" t="s">
        <v>86</v>
      </c>
      <c r="S126" s="34"/>
      <c r="T126" s="34"/>
      <c r="U126" s="34"/>
    </row>
    <row r="127" spans="1:21">
      <c r="A127" s="31" t="str">
        <f>[12]реквизиты!$A$6</f>
        <v>Гл. судья, судья ВК</v>
      </c>
      <c r="H127" s="35" t="s">
        <v>61</v>
      </c>
      <c r="S127" s="35" t="s">
        <v>61</v>
      </c>
    </row>
    <row r="128" spans="1:21">
      <c r="D128" s="31" t="s">
        <v>62</v>
      </c>
      <c r="E128" s="34"/>
      <c r="F128" s="34"/>
      <c r="G128" s="34"/>
      <c r="H128" s="34" t="str">
        <f>[12]реквизиты!$G$6</f>
        <v>С.Ю. Аткунов</v>
      </c>
      <c r="I128" s="34"/>
      <c r="J128" s="34"/>
      <c r="L128" s="31" t="str">
        <f>[12]реквизиты!$A$6</f>
        <v>Гл. судья, судья ВК</v>
      </c>
      <c r="O128" s="31" t="s">
        <v>62</v>
      </c>
      <c r="P128" s="34"/>
      <c r="Q128" s="34"/>
      <c r="R128" s="34"/>
      <c r="S128" s="34" t="str">
        <f>[12]реквизиты!$G$6</f>
        <v>С.Ю. Аткунов</v>
      </c>
      <c r="T128" s="34"/>
      <c r="U128" s="34"/>
    </row>
    <row r="129" spans="1:21">
      <c r="A129" s="31" t="str">
        <f>[12]реквизиты!$A$8</f>
        <v>Гл. секретарь, судья ВК</v>
      </c>
      <c r="F129" s="35" t="s">
        <v>63</v>
      </c>
      <c r="I129" s="53" t="s">
        <v>64</v>
      </c>
      <c r="Q129" s="35" t="s">
        <v>63</v>
      </c>
      <c r="T129" s="53" t="s">
        <v>64</v>
      </c>
    </row>
    <row r="130" spans="1:21">
      <c r="D130" s="41" t="s">
        <v>62</v>
      </c>
      <c r="E130" s="34"/>
      <c r="F130" s="34"/>
      <c r="G130" s="34"/>
      <c r="H130" s="34" t="str">
        <f>[12]реквизиты!$G$8</f>
        <v>Д.Е.Вышегородцев</v>
      </c>
      <c r="I130" s="34"/>
      <c r="J130" s="34"/>
      <c r="L130" s="31" t="str">
        <f>[12]реквизиты!$A$8</f>
        <v>Гл. секретарь, судья ВК</v>
      </c>
      <c r="O130" s="41" t="s">
        <v>62</v>
      </c>
      <c r="P130" s="34"/>
      <c r="Q130" s="34"/>
      <c r="R130" s="34"/>
      <c r="S130" s="34" t="str">
        <f>[12]реквизиты!$G$8</f>
        <v>Д.Е.Вышегородцев</v>
      </c>
      <c r="T130" s="34"/>
      <c r="U130" s="34"/>
    </row>
    <row r="131" spans="1:21">
      <c r="F131" s="35" t="s">
        <v>63</v>
      </c>
      <c r="I131" s="53" t="s">
        <v>64</v>
      </c>
      <c r="Q131" s="35" t="s">
        <v>63</v>
      </c>
      <c r="T131" s="53" t="s">
        <v>64</v>
      </c>
    </row>
    <row r="134" spans="1:21">
      <c r="C134" s="257" t="s">
        <v>7</v>
      </c>
      <c r="D134" s="257"/>
      <c r="E134" s="257"/>
      <c r="F134" s="257"/>
      <c r="G134" s="257"/>
      <c r="N134" s="257" t="s">
        <v>7</v>
      </c>
      <c r="O134" s="257"/>
      <c r="P134" s="257"/>
      <c r="Q134" s="257"/>
      <c r="R134" s="257"/>
    </row>
    <row r="136" spans="1:21" ht="15.75">
      <c r="D136" s="258" t="s">
        <v>24</v>
      </c>
      <c r="E136" s="258"/>
      <c r="F136" s="258"/>
      <c r="O136" s="258" t="s">
        <v>24</v>
      </c>
      <c r="P136" s="258"/>
      <c r="Q136" s="258"/>
    </row>
    <row r="138" spans="1:21">
      <c r="A138" s="32" t="s">
        <v>25</v>
      </c>
      <c r="B138" s="32"/>
      <c r="C138" s="33" t="str">
        <f>мс!C27</f>
        <v>МАЛЬЦЕВ Кирилл Владимирович</v>
      </c>
      <c r="D138" s="33"/>
      <c r="E138" s="33"/>
      <c r="F138" s="33"/>
      <c r="G138" s="33"/>
      <c r="H138" s="33"/>
      <c r="I138" s="33"/>
      <c r="J138" s="34"/>
      <c r="L138" s="32" t="s">
        <v>25</v>
      </c>
      <c r="M138" s="32"/>
      <c r="N138" s="33"/>
      <c r="O138" s="33"/>
      <c r="P138" s="33"/>
      <c r="Q138" s="33"/>
      <c r="R138" s="33"/>
      <c r="S138" s="33"/>
      <c r="T138" s="33"/>
      <c r="U138" s="34"/>
    </row>
    <row r="139" spans="1:21">
      <c r="E139" s="35" t="s">
        <v>26</v>
      </c>
      <c r="P139" s="35" t="s">
        <v>26</v>
      </c>
    </row>
    <row r="140" spans="1:21" ht="26.25" customHeight="1">
      <c r="A140" s="31" t="s">
        <v>27</v>
      </c>
      <c r="E140" s="259" t="str">
        <f>призеры!$A$3</f>
        <v>Первенство Приволжского федерального округа по самбо среди юношей и девушек (13-14 лет) ( 2004-05гг.р.)</v>
      </c>
      <c r="F140" s="259"/>
      <c r="G140" s="259"/>
      <c r="H140" s="259"/>
      <c r="I140" s="259"/>
      <c r="J140" s="259"/>
      <c r="L140" s="31" t="s">
        <v>27</v>
      </c>
      <c r="P140" s="259" t="str">
        <f>призеры!$A$3</f>
        <v>Первенство Приволжского федерального округа по самбо среди юношей и девушек (13-14 лет) ( 2004-05гг.р.)</v>
      </c>
      <c r="Q140" s="259"/>
      <c r="R140" s="259"/>
      <c r="S140" s="259"/>
      <c r="T140" s="259"/>
      <c r="U140" s="259"/>
    </row>
    <row r="141" spans="1:21">
      <c r="F141" s="35" t="s">
        <v>28</v>
      </c>
      <c r="Q141" s="35" t="s">
        <v>28</v>
      </c>
    </row>
    <row r="142" spans="1:21">
      <c r="A142" s="31" t="s">
        <v>29</v>
      </c>
      <c r="C142" s="257" t="str">
        <f>[12]реквизиты!$F$11</f>
        <v>06 декабря 2017г.</v>
      </c>
      <c r="D142" s="257"/>
      <c r="E142" s="257"/>
      <c r="F142" s="34"/>
      <c r="G142" s="31" t="s">
        <v>30</v>
      </c>
      <c r="H142" s="257" t="str">
        <f>[12]реквизиты!$D$11</f>
        <v>г.Красноярск</v>
      </c>
      <c r="I142" s="257"/>
      <c r="J142" s="34"/>
      <c r="L142" s="31" t="s">
        <v>29</v>
      </c>
      <c r="N142" s="257" t="str">
        <f>[12]реквизиты!$F$11</f>
        <v>06 декабря 2017г.</v>
      </c>
      <c r="O142" s="257"/>
      <c r="P142" s="257"/>
      <c r="Q142" s="34"/>
      <c r="R142" s="31" t="s">
        <v>30</v>
      </c>
      <c r="S142" s="257" t="str">
        <f>[12]реквизиты!$D$11</f>
        <v>г.Красноярск</v>
      </c>
      <c r="T142" s="257"/>
      <c r="U142" s="34"/>
    </row>
    <row r="143" spans="1:21">
      <c r="C143" s="35" t="s">
        <v>31</v>
      </c>
      <c r="I143" s="35" t="s">
        <v>32</v>
      </c>
      <c r="N143" s="35" t="s">
        <v>31</v>
      </c>
      <c r="T143" s="35" t="s">
        <v>32</v>
      </c>
    </row>
    <row r="144" spans="1:21">
      <c r="A144" s="36"/>
      <c r="B144" s="36"/>
      <c r="C144" s="31" t="s">
        <v>88</v>
      </c>
      <c r="E144" s="34" t="str">
        <f>мс!A27</f>
        <v>св100</v>
      </c>
      <c r="F144" s="34"/>
      <c r="G144" s="37" t="s">
        <v>34</v>
      </c>
      <c r="L144" s="36"/>
      <c r="M144" s="36"/>
      <c r="N144" s="31" t="s">
        <v>33</v>
      </c>
      <c r="P144" s="34"/>
      <c r="Q144" s="34"/>
      <c r="R144" s="37" t="s">
        <v>34</v>
      </c>
    </row>
    <row r="145" spans="1:21">
      <c r="A145" s="36"/>
      <c r="B145" s="36"/>
      <c r="C145" s="38"/>
      <c r="D145" s="36"/>
      <c r="E145" s="36"/>
      <c r="L145" s="36"/>
      <c r="M145" s="36"/>
      <c r="N145" s="38"/>
      <c r="O145" s="36"/>
      <c r="P145" s="36"/>
    </row>
    <row r="146" spans="1:21">
      <c r="A146" s="31" t="s">
        <v>35</v>
      </c>
      <c r="B146" s="40" t="str">
        <f>мс!B27</f>
        <v>1</v>
      </c>
      <c r="C146" s="34"/>
      <c r="D146" s="31" t="s">
        <v>36</v>
      </c>
      <c r="E146" s="54">
        <f>мс!F27</f>
        <v>30</v>
      </c>
      <c r="F146" s="253" t="s">
        <v>37</v>
      </c>
      <c r="G146" s="253"/>
      <c r="H146" s="253"/>
      <c r="I146" s="253"/>
      <c r="J146" s="253"/>
      <c r="L146" s="31" t="s">
        <v>35</v>
      </c>
      <c r="M146" s="34">
        <v>1</v>
      </c>
      <c r="N146" s="34"/>
      <c r="O146" s="31" t="s">
        <v>36</v>
      </c>
      <c r="P146" s="39"/>
      <c r="Q146" s="253" t="s">
        <v>87</v>
      </c>
      <c r="R146" s="253"/>
      <c r="S146" s="253"/>
      <c r="T146" s="253"/>
      <c r="U146" s="253"/>
    </row>
    <row r="147" spans="1:21">
      <c r="A147" s="253" t="str">
        <f>мс!H27</f>
        <v>Алтайский край, Амурская, Брянская, Воронежская, КБР, Костромская, Краснодарский, Курганская, Москва, Нижегородская</v>
      </c>
      <c r="B147" s="253"/>
      <c r="C147" s="253"/>
      <c r="D147" s="253"/>
      <c r="E147" s="253"/>
      <c r="F147" s="253"/>
      <c r="G147" s="253"/>
      <c r="H147" s="253"/>
      <c r="I147" s="253"/>
      <c r="J147" s="253"/>
      <c r="L147" s="253"/>
      <c r="M147" s="253"/>
      <c r="N147" s="253"/>
      <c r="O147" s="253"/>
      <c r="P147" s="253"/>
      <c r="Q147" s="253"/>
      <c r="R147" s="253"/>
      <c r="S147" s="253"/>
      <c r="T147" s="253"/>
      <c r="U147" s="253"/>
    </row>
    <row r="148" spans="1:21">
      <c r="A148" s="31" t="s">
        <v>39</v>
      </c>
      <c r="C148" s="31" t="s">
        <v>40</v>
      </c>
      <c r="D148" s="42"/>
      <c r="E148" s="41" t="s">
        <v>41</v>
      </c>
      <c r="F148" s="37" t="s">
        <v>42</v>
      </c>
      <c r="L148" s="31" t="s">
        <v>39</v>
      </c>
      <c r="N148" s="31" t="s">
        <v>40</v>
      </c>
      <c r="O148" s="42"/>
      <c r="P148" s="41" t="s">
        <v>41</v>
      </c>
      <c r="Q148" s="37" t="s">
        <v>42</v>
      </c>
    </row>
    <row r="149" spans="1:21" ht="13.5" thickBo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</row>
    <row r="150" spans="1:21">
      <c r="A150" s="44" t="s">
        <v>43</v>
      </c>
      <c r="B150" s="254" t="s">
        <v>44</v>
      </c>
      <c r="C150" s="255"/>
      <c r="D150" s="255"/>
      <c r="E150" s="256"/>
      <c r="F150" s="45" t="s">
        <v>45</v>
      </c>
      <c r="G150" s="46"/>
      <c r="H150" s="44" t="s">
        <v>46</v>
      </c>
      <c r="I150" s="247"/>
      <c r="J150" s="249"/>
      <c r="L150" s="44" t="s">
        <v>43</v>
      </c>
      <c r="M150" s="254" t="s">
        <v>44</v>
      </c>
      <c r="N150" s="255"/>
      <c r="O150" s="255"/>
      <c r="P150" s="256"/>
      <c r="Q150" s="45" t="s">
        <v>45</v>
      </c>
      <c r="R150" s="46"/>
      <c r="S150" s="44" t="s">
        <v>46</v>
      </c>
      <c r="T150" s="247"/>
      <c r="U150" s="249"/>
    </row>
    <row r="151" spans="1:21">
      <c r="A151" s="47">
        <v>1</v>
      </c>
      <c r="B151" s="48" t="s">
        <v>73</v>
      </c>
      <c r="C151" s="49"/>
      <c r="D151" s="49"/>
      <c r="E151" s="50"/>
      <c r="F151" s="51" t="s">
        <v>65</v>
      </c>
      <c r="G151" s="50"/>
      <c r="H151" s="52" t="s">
        <v>48</v>
      </c>
      <c r="I151" s="51"/>
      <c r="J151" s="50"/>
      <c r="L151" s="47">
        <v>1</v>
      </c>
      <c r="M151" s="48"/>
      <c r="N151" s="49"/>
      <c r="O151" s="49"/>
      <c r="P151" s="50"/>
      <c r="Q151" s="51"/>
      <c r="R151" s="50"/>
      <c r="S151" s="52"/>
      <c r="T151" s="51"/>
      <c r="U151" s="50"/>
    </row>
    <row r="152" spans="1:21">
      <c r="A152" s="47">
        <v>2</v>
      </c>
      <c r="B152" s="48" t="s">
        <v>75</v>
      </c>
      <c r="C152" s="49"/>
      <c r="D152" s="49"/>
      <c r="E152" s="50"/>
      <c r="F152" s="51" t="s">
        <v>65</v>
      </c>
      <c r="G152" s="50"/>
      <c r="H152" s="52" t="s">
        <v>48</v>
      </c>
      <c r="I152" s="51"/>
      <c r="J152" s="50"/>
      <c r="L152" s="47">
        <v>2</v>
      </c>
      <c r="M152" s="48"/>
      <c r="N152" s="49"/>
      <c r="O152" s="49"/>
      <c r="P152" s="50"/>
      <c r="Q152" s="51"/>
      <c r="R152" s="50"/>
      <c r="S152" s="52"/>
      <c r="T152" s="51"/>
      <c r="U152" s="50"/>
    </row>
    <row r="153" spans="1:21">
      <c r="A153" s="47">
        <v>3</v>
      </c>
      <c r="B153" s="48" t="s">
        <v>77</v>
      </c>
      <c r="C153" s="49"/>
      <c r="D153" s="49"/>
      <c r="E153" s="50"/>
      <c r="F153" s="51" t="s">
        <v>65</v>
      </c>
      <c r="G153" s="50"/>
      <c r="H153" s="52" t="s">
        <v>48</v>
      </c>
      <c r="I153" s="51"/>
      <c r="J153" s="50"/>
      <c r="L153" s="47">
        <v>3</v>
      </c>
      <c r="M153" s="48"/>
      <c r="N153" s="49"/>
      <c r="O153" s="49"/>
      <c r="P153" s="50"/>
      <c r="Q153" s="51"/>
      <c r="R153" s="50"/>
      <c r="S153" s="52"/>
      <c r="T153" s="51"/>
      <c r="U153" s="50"/>
    </row>
    <row r="154" spans="1:21">
      <c r="A154" s="47">
        <v>4</v>
      </c>
      <c r="B154" s="48" t="s">
        <v>80</v>
      </c>
      <c r="C154" s="49"/>
      <c r="D154" s="49"/>
      <c r="E154" s="50"/>
      <c r="F154" s="48" t="s">
        <v>65</v>
      </c>
      <c r="G154" s="50"/>
      <c r="H154" s="52" t="s">
        <v>48</v>
      </c>
      <c r="I154" s="51"/>
      <c r="J154" s="50"/>
      <c r="L154" s="47">
        <v>4</v>
      </c>
      <c r="M154" s="48"/>
      <c r="N154" s="49"/>
      <c r="O154" s="49"/>
      <c r="P154" s="50"/>
      <c r="Q154" s="48"/>
      <c r="R154" s="50"/>
      <c r="S154" s="52"/>
      <c r="T154" s="51"/>
      <c r="U154" s="50"/>
    </row>
    <row r="155" spans="1:21">
      <c r="A155" s="47">
        <v>5</v>
      </c>
      <c r="B155" s="48" t="s">
        <v>82</v>
      </c>
      <c r="C155" s="49"/>
      <c r="D155" s="49"/>
      <c r="E155" s="50"/>
      <c r="F155" s="51" t="s">
        <v>65</v>
      </c>
      <c r="G155" s="50"/>
      <c r="H155" s="52" t="s">
        <v>48</v>
      </c>
      <c r="I155" s="51"/>
      <c r="J155" s="50"/>
      <c r="L155" s="47">
        <v>5</v>
      </c>
      <c r="M155" s="48"/>
      <c r="N155" s="49"/>
      <c r="O155" s="49"/>
      <c r="P155" s="50"/>
      <c r="Q155" s="51"/>
      <c r="R155" s="50"/>
      <c r="S155" s="52"/>
      <c r="T155" s="51"/>
      <c r="U155" s="50"/>
    </row>
    <row r="156" spans="1:21">
      <c r="A156" s="47"/>
      <c r="B156" s="51"/>
      <c r="C156" s="49"/>
      <c r="D156" s="49"/>
      <c r="E156" s="50"/>
      <c r="F156" s="51"/>
      <c r="G156" s="50"/>
      <c r="H156" s="52"/>
      <c r="I156" s="51"/>
      <c r="J156" s="50"/>
      <c r="L156" s="47">
        <v>6</v>
      </c>
      <c r="M156" s="51"/>
      <c r="N156" s="49"/>
      <c r="O156" s="49"/>
      <c r="P156" s="50"/>
      <c r="Q156" s="51"/>
      <c r="R156" s="50"/>
      <c r="S156" s="52"/>
      <c r="T156" s="51"/>
      <c r="U156" s="50"/>
    </row>
    <row r="157" spans="1:21">
      <c r="B157" s="51"/>
      <c r="C157" s="49"/>
      <c r="D157" s="49"/>
      <c r="E157" s="50"/>
      <c r="F157" s="51"/>
      <c r="G157" s="50"/>
      <c r="H157" s="52"/>
      <c r="I157" s="51"/>
      <c r="J157" s="50"/>
      <c r="L157" s="47">
        <v>7</v>
      </c>
      <c r="M157" s="51"/>
      <c r="N157" s="49"/>
      <c r="O157" s="49"/>
      <c r="P157" s="50"/>
      <c r="Q157" s="51"/>
      <c r="R157" s="50"/>
      <c r="S157" s="52"/>
      <c r="T157" s="51"/>
      <c r="U157" s="50"/>
    </row>
    <row r="159" spans="1:21">
      <c r="E159" s="31" t="s">
        <v>59</v>
      </c>
      <c r="G159" s="34" t="s">
        <v>60</v>
      </c>
      <c r="H159" s="34"/>
      <c r="I159" s="34"/>
      <c r="J159" s="34"/>
      <c r="P159" s="31" t="s">
        <v>59</v>
      </c>
      <c r="R159" s="34"/>
      <c r="S159" s="34"/>
      <c r="T159" s="34"/>
      <c r="U159" s="34"/>
    </row>
    <row r="160" spans="1:21">
      <c r="A160" s="31" t="str">
        <f>[12]реквизиты!$A$6</f>
        <v>Гл. судья, судья ВК</v>
      </c>
      <c r="H160" s="35" t="s">
        <v>61</v>
      </c>
      <c r="S160" s="35" t="s">
        <v>61</v>
      </c>
    </row>
    <row r="161" spans="1:21">
      <c r="D161" s="31" t="s">
        <v>62</v>
      </c>
      <c r="E161" s="34"/>
      <c r="F161" s="34"/>
      <c r="G161" s="34"/>
      <c r="H161" s="34" t="str">
        <f>H94</f>
        <v>С.Ю. Аткунов</v>
      </c>
      <c r="I161" s="34"/>
      <c r="J161" s="34"/>
      <c r="L161" s="31" t="str">
        <f>[12]реквизиты!$A$6</f>
        <v>Гл. судья, судья ВК</v>
      </c>
      <c r="O161" s="31" t="s">
        <v>62</v>
      </c>
      <c r="P161" s="34"/>
      <c r="Q161" s="34"/>
      <c r="R161" s="34"/>
      <c r="S161" s="34" t="str">
        <f>S94</f>
        <v>С.Ю. Аткунов</v>
      </c>
      <c r="T161" s="34"/>
      <c r="U161" s="34"/>
    </row>
    <row r="162" spans="1:21">
      <c r="A162" s="31" t="str">
        <f>[12]реквизиты!$A$8</f>
        <v>Гл. секретарь, судья ВК</v>
      </c>
      <c r="F162" s="35" t="s">
        <v>63</v>
      </c>
      <c r="I162" s="53" t="s">
        <v>64</v>
      </c>
      <c r="Q162" s="35" t="s">
        <v>63</v>
      </c>
      <c r="T162" s="53" t="s">
        <v>64</v>
      </c>
    </row>
    <row r="163" spans="1:21">
      <c r="D163" s="41" t="s">
        <v>62</v>
      </c>
      <c r="E163" s="34"/>
      <c r="F163" s="34"/>
      <c r="G163" s="34"/>
      <c r="H163" s="34" t="str">
        <f>H96</f>
        <v>Д.Е.Вышегородцев</v>
      </c>
      <c r="I163" s="34"/>
      <c r="J163" s="34"/>
      <c r="L163" s="31" t="str">
        <f>[12]реквизиты!$A$8</f>
        <v>Гл. секретарь, судья ВК</v>
      </c>
      <c r="O163" s="41" t="s">
        <v>62</v>
      </c>
      <c r="P163" s="34"/>
      <c r="Q163" s="34"/>
      <c r="R163" s="34"/>
      <c r="S163" s="34" t="str">
        <f>S96</f>
        <v>Д.Е.Вышегородцев</v>
      </c>
      <c r="T163" s="34"/>
      <c r="U163" s="34"/>
    </row>
    <row r="164" spans="1:21">
      <c r="F164" s="35" t="s">
        <v>63</v>
      </c>
      <c r="I164" s="53" t="s">
        <v>64</v>
      </c>
      <c r="Q164" s="35" t="s">
        <v>63</v>
      </c>
      <c r="T164" s="53" t="s">
        <v>64</v>
      </c>
    </row>
  </sheetData>
  <mergeCells count="90">
    <mergeCell ref="C1:G1"/>
    <mergeCell ref="N1:R1"/>
    <mergeCell ref="D3:F3"/>
    <mergeCell ref="O3:Q3"/>
    <mergeCell ref="E7:J7"/>
    <mergeCell ref="P7:U7"/>
    <mergeCell ref="C9:E9"/>
    <mergeCell ref="H9:I9"/>
    <mergeCell ref="N9:P9"/>
    <mergeCell ref="S9:T9"/>
    <mergeCell ref="F13:J13"/>
    <mergeCell ref="Q13:U13"/>
    <mergeCell ref="A14:J14"/>
    <mergeCell ref="L14:U14"/>
    <mergeCell ref="B17:E17"/>
    <mergeCell ref="I17:J17"/>
    <mergeCell ref="M17:P17"/>
    <mergeCell ref="T17:U17"/>
    <mergeCell ref="C34:G34"/>
    <mergeCell ref="N34:R34"/>
    <mergeCell ref="D36:F36"/>
    <mergeCell ref="O36:Q36"/>
    <mergeCell ref="E40:J40"/>
    <mergeCell ref="P40:U40"/>
    <mergeCell ref="C42:E42"/>
    <mergeCell ref="H42:I42"/>
    <mergeCell ref="N42:P42"/>
    <mergeCell ref="S42:T42"/>
    <mergeCell ref="F46:J46"/>
    <mergeCell ref="Q46:U46"/>
    <mergeCell ref="A47:J47"/>
    <mergeCell ref="L47:U47"/>
    <mergeCell ref="B50:E50"/>
    <mergeCell ref="I50:J50"/>
    <mergeCell ref="M50:P50"/>
    <mergeCell ref="T50:U50"/>
    <mergeCell ref="C67:G67"/>
    <mergeCell ref="N67:R67"/>
    <mergeCell ref="D69:F69"/>
    <mergeCell ref="O69:Q69"/>
    <mergeCell ref="E73:J73"/>
    <mergeCell ref="P73:U73"/>
    <mergeCell ref="C75:E75"/>
    <mergeCell ref="H75:I75"/>
    <mergeCell ref="N75:P75"/>
    <mergeCell ref="S75:T75"/>
    <mergeCell ref="F79:J79"/>
    <mergeCell ref="Q79:U79"/>
    <mergeCell ref="A80:J80"/>
    <mergeCell ref="L80:U80"/>
    <mergeCell ref="B83:E83"/>
    <mergeCell ref="I83:J83"/>
    <mergeCell ref="M83:P83"/>
    <mergeCell ref="T83:U83"/>
    <mergeCell ref="N101:R101"/>
    <mergeCell ref="O103:Q103"/>
    <mergeCell ref="P107:U107"/>
    <mergeCell ref="C101:G101"/>
    <mergeCell ref="D103:F103"/>
    <mergeCell ref="E107:J107"/>
    <mergeCell ref="N109:P109"/>
    <mergeCell ref="S109:T109"/>
    <mergeCell ref="Q113:U113"/>
    <mergeCell ref="C109:E109"/>
    <mergeCell ref="H109:I109"/>
    <mergeCell ref="F113:J113"/>
    <mergeCell ref="L114:U114"/>
    <mergeCell ref="M117:P117"/>
    <mergeCell ref="T117:U117"/>
    <mergeCell ref="A114:J114"/>
    <mergeCell ref="B117:E117"/>
    <mergeCell ref="I117:J117"/>
    <mergeCell ref="N134:R134"/>
    <mergeCell ref="O136:Q136"/>
    <mergeCell ref="P140:U140"/>
    <mergeCell ref="C134:G134"/>
    <mergeCell ref="D136:F136"/>
    <mergeCell ref="E140:J140"/>
    <mergeCell ref="N142:P142"/>
    <mergeCell ref="S142:T142"/>
    <mergeCell ref="Q146:U146"/>
    <mergeCell ref="C142:E142"/>
    <mergeCell ref="H142:I142"/>
    <mergeCell ref="F146:J146"/>
    <mergeCell ref="L147:U147"/>
    <mergeCell ref="M150:P150"/>
    <mergeCell ref="T150:U150"/>
    <mergeCell ref="A147:J147"/>
    <mergeCell ref="B150:E150"/>
    <mergeCell ref="I150:J150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призеры</vt:lpstr>
      <vt:lpstr>1стр</vt:lpstr>
      <vt:lpstr>2стр</vt:lpstr>
      <vt:lpstr>ФИН</vt:lpstr>
      <vt:lpstr>мс к</vt:lpstr>
      <vt:lpstr>спр.побед к</vt:lpstr>
      <vt:lpstr>мс</vt:lpstr>
      <vt:lpstr>спр.побед</vt:lpstr>
      <vt:lpstr>'1стр'!Область_печати</vt:lpstr>
      <vt:lpstr>'2стр'!Область_печати</vt:lpstr>
      <vt:lpstr>призеры!Область_печати</vt:lpstr>
      <vt:lpstr>ФИН!Область_печати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Microsoft Office</cp:lastModifiedBy>
  <cp:lastPrinted>2018-02-04T15:48:05Z</cp:lastPrinted>
  <dcterms:created xsi:type="dcterms:W3CDTF">1996-10-08T23:32:33Z</dcterms:created>
  <dcterms:modified xsi:type="dcterms:W3CDTF">2018-04-15T04:43:43Z</dcterms:modified>
</cp:coreProperties>
</file>