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ОВЫЙ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<sst xmlns="http://schemas.openxmlformats.org/spreadsheetml/2006/main" count="241" uniqueCount="85">
  <si>
    <t>ПРОТОКОЛ ВЗВЕШИВАНИЯ</t>
  </si>
  <si>
    <t>ВСЕРОССИЙСКАЯ ФЕДЕРАЦИЯ САМБО</t>
  </si>
  <si>
    <t xml:space="preserve">ИТОГОВЫЙ ПРОТОКОЛ                                                         </t>
  </si>
  <si>
    <t xml:space="preserve">В.К. </t>
  </si>
  <si>
    <t>в.к.    74    кг.</t>
  </si>
  <si>
    <t>№ п\п</t>
  </si>
  <si>
    <t>№ п/ж</t>
  </si>
  <si>
    <t>Ф.И.О.</t>
  </si>
  <si>
    <t>Дата рожд., разряд</t>
  </si>
  <si>
    <t>Округ, субъект, город, ведомство</t>
  </si>
  <si>
    <t xml:space="preserve"> место</t>
  </si>
  <si>
    <t>№ карточки</t>
  </si>
  <si>
    <t>Тренер</t>
  </si>
  <si>
    <t>Карданов Ренат Муратович</t>
  </si>
  <si>
    <t>ЗА 3 МЕСТО</t>
  </si>
  <si>
    <t>20.04.2001, КМС</t>
  </si>
  <si>
    <t>ВСТРЕЧА 1</t>
  </si>
  <si>
    <t>Цвет</t>
  </si>
  <si>
    <t>Воронежская область</t>
  </si>
  <si>
    <t>Д. р., разряд</t>
  </si>
  <si>
    <t>Вед., регион</t>
  </si>
  <si>
    <t>Оценки</t>
  </si>
  <si>
    <t>Рез-т</t>
  </si>
  <si>
    <t>Время</t>
  </si>
  <si>
    <t>Карпов А.А., Марченко И.Н.</t>
  </si>
  <si>
    <t>Гайдуков Юрий Дмитриевич</t>
  </si>
  <si>
    <t>13.02.2001, КМС</t>
  </si>
  <si>
    <t>Котов Александр Сергеевич</t>
  </si>
  <si>
    <t>27.08.1996, МС</t>
  </si>
  <si>
    <t>Пензенская обл.</t>
  </si>
  <si>
    <t>Можаров О.В., Аникин М.С.</t>
  </si>
  <si>
    <t>Суряев Евгений Сергеевич</t>
  </si>
  <si>
    <t>29.03.1996, КМС</t>
  </si>
  <si>
    <t>Токарев Роман Александрович</t>
  </si>
  <si>
    <t>08.06.1991, МСМК</t>
  </si>
  <si>
    <t>Потолов Б.М.</t>
  </si>
  <si>
    <t>Воробьев Михаил Анатольевич</t>
  </si>
  <si>
    <t>29.03.1995, МСМК</t>
  </si>
  <si>
    <t>Руководитель ковра</t>
  </si>
  <si>
    <t>Рязанская обл.</t>
  </si>
  <si>
    <t>Перетрухин В.Н., Серегин С.М.</t>
  </si>
  <si>
    <t>А</t>
  </si>
  <si>
    <t>Гаврилов Максим Олегович</t>
  </si>
  <si>
    <t>15.09.1993, МС</t>
  </si>
  <si>
    <t>Б</t>
  </si>
  <si>
    <t>Москва</t>
  </si>
  <si>
    <t>3А 3 МЕСТО</t>
  </si>
  <si>
    <t>Павлов Д.А., Фунтиков П.В., Юхарев С.С.</t>
  </si>
  <si>
    <t>ВСТРЕЧА 2</t>
  </si>
  <si>
    <t>Орлов Алексей Николаевич</t>
  </si>
  <si>
    <t>11.12.1990, МС</t>
  </si>
  <si>
    <t>Пермский край</t>
  </si>
  <si>
    <t>Забалуев С.А., Забалуев А.И.</t>
  </si>
  <si>
    <t>Аксянов Радомир Маратович</t>
  </si>
  <si>
    <t>09.09.2001, КМС</t>
  </si>
  <si>
    <t>Самарская обл.</t>
  </si>
  <si>
    <t>Арычков А.А.</t>
  </si>
  <si>
    <t>ФИНАЛ</t>
  </si>
  <si>
    <t>7-8</t>
  </si>
  <si>
    <t>ВСТРЕЧИ ПО КРУГАМ</t>
  </si>
  <si>
    <t>A</t>
  </si>
  <si>
    <t xml:space="preserve"> (Круг)</t>
  </si>
  <si>
    <t>1/8</t>
  </si>
  <si>
    <t>№ встр</t>
  </si>
  <si>
    <t>Очки</t>
  </si>
  <si>
    <t>Результат</t>
  </si>
  <si>
    <t>НАГРАДНОЙ ЛИСТ</t>
  </si>
  <si>
    <t>I м</t>
  </si>
  <si>
    <t>II м</t>
  </si>
  <si>
    <t>III м</t>
  </si>
  <si>
    <t>Тренер победителя:</t>
  </si>
  <si>
    <t>Награждение проводят:</t>
  </si>
  <si>
    <t>А1</t>
  </si>
  <si>
    <t>Б1</t>
  </si>
  <si>
    <t xml:space="preserve">ПРОТОКОЛ ХОДА СОРЕВНОВАНИЙ        </t>
  </si>
  <si>
    <t>1/4</t>
  </si>
  <si>
    <t>1 место</t>
  </si>
  <si>
    <t>Полуфинал</t>
  </si>
  <si>
    <t>2 место</t>
  </si>
  <si>
    <t xml:space="preserve"> (Утешительные встречи)</t>
  </si>
  <si>
    <t>(Утешительные встречи)</t>
  </si>
  <si>
    <t>УТЕШИТЕЛЬНЫЕ ВСТРЕЧИ</t>
  </si>
  <si>
    <t>1</t>
  </si>
  <si>
    <t>3 место</t>
  </si>
  <si>
    <t>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</si>
</sst>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b/>
      <sz val="10.0"/>
      <color theme="1"/>
      <name val="Arial"/>
    </font>
    <font>
      <sz val="14.0"/>
      <color rgb="FFFF0000"/>
      <name val="Cyrillicold"/>
    </font>
    <font>
      <b/>
      <i/>
      <sz val="12.0"/>
      <color theme="1"/>
      <name val="Arial"/>
    </font>
    <font>
      <b/>
      <i/>
      <sz val="11.0"/>
      <color theme="1"/>
      <name val="Arial"/>
    </font>
    <font>
      <sz val="10.0"/>
      <color theme="1"/>
      <name val="Arial"/>
    </font>
    <font/>
    <font>
      <sz val="10.0"/>
      <color theme="1"/>
      <name val="Arial Narrow"/>
    </font>
    <font>
      <b/>
      <sz val="10.0"/>
      <color rgb="FFFF0000"/>
      <name val="Arial Narrow"/>
    </font>
    <font>
      <b/>
      <u/>
      <sz val="12.0"/>
      <color rgb="FF0000FF"/>
      <name val="Arial"/>
    </font>
    <font>
      <b/>
      <sz val="10.0"/>
      <color theme="1"/>
      <name val="Arial Narrow"/>
    </font>
    <font>
      <sz val="10.0"/>
      <color rgb="FFFF0000"/>
      <name val="Arial Narrow"/>
    </font>
    <font>
      <sz val="10.0"/>
      <color rgb="FFFF0000"/>
      <name val="Arial"/>
    </font>
    <font>
      <b/>
      <u/>
      <sz val="12.0"/>
      <color rgb="FF0000FF"/>
      <name val="Arial"/>
    </font>
    <font>
      <b/>
      <sz val="10.0"/>
      <color rgb="FFFF0000"/>
      <name val="Arial"/>
    </font>
    <font>
      <b/>
      <sz val="12.0"/>
      <color theme="1"/>
      <name val="Arial Narrow"/>
    </font>
    <font>
      <b/>
      <sz val="12.0"/>
      <color theme="1"/>
      <name val="Arial"/>
    </font>
    <font>
      <b/>
      <u/>
      <sz val="10.0"/>
      <color rgb="FF0000FF"/>
      <name val="Arial"/>
    </font>
    <font>
      <sz val="12.0"/>
      <color theme="1"/>
      <name val="Arial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b/>
      <u/>
      <sz val="12.0"/>
      <color rgb="FF0000FF"/>
      <name val="Arial"/>
    </font>
    <font>
      <sz val="10.0"/>
      <color theme="0"/>
      <name val="Arial Narrow"/>
    </font>
    <font>
      <sz val="12.0"/>
      <color rgb="FFFF0000"/>
      <name val="Arial Narrow"/>
    </font>
    <font>
      <b/>
      <sz val="10.0"/>
      <color rgb="FF0000FF"/>
      <name val="Arial Narrow"/>
    </font>
    <font>
      <b/>
      <sz val="10.0"/>
      <color rgb="FF008000"/>
      <name val="Arial Narrow"/>
    </font>
    <font>
      <b/>
      <sz val="12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2">
    <border/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8000"/>
      </left>
      <top style="medium">
        <color rgb="FF008000"/>
      </top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right style="medium">
        <color rgb="FF008000"/>
      </right>
      <top style="medium">
        <color rgb="FF008000"/>
      </top>
    </border>
    <border>
      <left style="medium">
        <color rgb="FF008000"/>
      </left>
      <bottom style="medium">
        <color rgb="FF008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right style="medium">
        <color rgb="FF008000"/>
      </right>
      <bottom style="medium">
        <color rgb="FF008000"/>
      </bottom>
    </border>
  </borders>
  <cellStyleXfs count="1">
    <xf borderId="0" fillId="0" fontId="0" numFmtId="0" applyAlignment="1" applyFont="1"/>
  </cellStyleXfs>
  <cellXfs count="2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2" fillId="2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3" fillId="0" fontId="6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4" fillId="0" fontId="6" numFmtId="0" xfId="0" applyBorder="1" applyFont="1"/>
    <xf borderId="6" fillId="0" fontId="7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0"/>
    </xf>
    <xf borderId="6" fillId="0" fontId="8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9" fillId="0" fontId="6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11" fillId="0" fontId="6" numFmtId="0" xfId="0" applyBorder="1" applyFont="1"/>
    <xf borderId="12" fillId="0" fontId="11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10" fillId="0" fontId="7" numFmtId="0" xfId="0" applyAlignment="1" applyBorder="1" applyFont="1">
      <alignment horizontal="center" shrinkToFit="0" vertical="center" wrapText="1"/>
    </xf>
    <xf borderId="14" fillId="0" fontId="6" numFmtId="0" xfId="0" applyBorder="1" applyFont="1"/>
    <xf borderId="15" fillId="0" fontId="7" numFmtId="0" xfId="0" applyAlignment="1" applyBorder="1" applyFont="1">
      <alignment horizontal="center" shrinkToFit="0" vertical="center" wrapText="1"/>
    </xf>
    <xf borderId="6" fillId="0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0"/>
    </xf>
    <xf borderId="6" fillId="3" fontId="7" numFmtId="0" xfId="0" applyAlignment="1" applyBorder="1" applyFill="1" applyFont="1">
      <alignment horizontal="left" shrinkToFit="0" vertical="center" wrapText="1"/>
    </xf>
    <xf borderId="0" fillId="0" fontId="10" numFmtId="0" xfId="0" applyAlignment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6" fillId="0" fontId="7" numFmtId="14" xfId="0" applyAlignment="1" applyBorder="1" applyFont="1" applyNumberFormat="1">
      <alignment horizontal="center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center" wrapText="1"/>
    </xf>
    <xf borderId="19" fillId="0" fontId="6" numFmtId="0" xfId="0" applyBorder="1" applyFont="1"/>
    <xf borderId="20" fillId="0" fontId="7" numFmtId="0" xfId="0" applyAlignment="1" applyBorder="1" applyFont="1">
      <alignment horizontal="center" shrinkToFit="0" vertical="center" wrapText="1"/>
    </xf>
    <xf borderId="21" fillId="0" fontId="6" numFmtId="0" xfId="0" applyBorder="1" applyFont="1"/>
    <xf borderId="22" fillId="0" fontId="6" numFmtId="0" xfId="0" applyBorder="1" applyFont="1"/>
    <xf borderId="6" fillId="4" fontId="7" numFmtId="0" xfId="0" applyAlignment="1" applyBorder="1" applyFill="1" applyFont="1">
      <alignment horizontal="center" shrinkToFit="0" vertical="center" wrapText="1"/>
    </xf>
    <xf borderId="6" fillId="0" fontId="7" numFmtId="49" xfId="0" applyAlignment="1" applyBorder="1" applyFont="1" applyNumberFormat="1">
      <alignment horizontal="center" shrinkToFit="0" vertical="center" wrapText="1"/>
    </xf>
    <xf borderId="23" fillId="0" fontId="6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24" fillId="0" fontId="6" numFmtId="0" xfId="0" applyBorder="1" applyFont="1"/>
    <xf borderId="6" fillId="0" fontId="7" numFmtId="0" xfId="0" applyAlignment="1" applyBorder="1" applyFont="1">
      <alignment horizontal="left" shrinkToFit="0" vertical="center" wrapText="1"/>
    </xf>
    <xf borderId="25" fillId="0" fontId="6" numFmtId="0" xfId="0" applyBorder="1" applyFont="1"/>
    <xf borderId="26" fillId="0" fontId="6" numFmtId="0" xfId="0" applyBorder="1" applyFont="1"/>
    <xf borderId="6" fillId="0" fontId="14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left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15" fillId="0" fontId="7" numFmtId="14" xfId="0" applyAlignment="1" applyBorder="1" applyFont="1" applyNumberFormat="1">
      <alignment horizontal="center" shrinkToFit="0" vertical="center" wrapText="1"/>
    </xf>
    <xf borderId="6" fillId="5" fontId="7" numFmtId="0" xfId="0" applyAlignment="1" applyBorder="1" applyFill="1" applyFont="1">
      <alignment horizontal="center" shrinkToFit="0" vertical="center" wrapText="1"/>
    </xf>
    <xf borderId="18" fillId="0" fontId="7" numFmtId="49" xfId="0" applyAlignment="1" applyBorder="1" applyFont="1" applyNumberFormat="1">
      <alignment horizontal="center" shrinkToFit="0" vertical="center" wrapText="1"/>
    </xf>
    <xf borderId="20" fillId="0" fontId="7" numFmtId="0" xfId="0" applyAlignment="1" applyBorder="1" applyFont="1">
      <alignment horizontal="left" shrinkToFit="0" vertical="center" wrapText="1"/>
    </xf>
    <xf borderId="27" fillId="0" fontId="6" numFmtId="0" xfId="0" applyBorder="1" applyFont="1"/>
    <xf borderId="17" fillId="0" fontId="6" numFmtId="0" xfId="0" applyBorder="1" applyFont="1"/>
    <xf borderId="28" fillId="0" fontId="6" numFmtId="0" xfId="0" applyBorder="1" applyFont="1"/>
    <xf borderId="29" fillId="0" fontId="10" numFmtId="0" xfId="0" applyAlignment="1" applyBorder="1" applyFont="1">
      <alignment horizontal="center" shrinkToFit="0" vertical="center" wrapText="1"/>
    </xf>
    <xf borderId="30" fillId="0" fontId="12" numFmtId="0" xfId="0" applyAlignment="1" applyBorder="1" applyFont="1">
      <alignment horizontal="center" shrinkToFit="0" vertical="center" wrapText="1"/>
    </xf>
    <xf borderId="31" fillId="0" fontId="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bottom" wrapText="0"/>
    </xf>
    <xf borderId="32" fillId="0" fontId="5" numFmtId="0" xfId="0" applyAlignment="1" applyBorder="1" applyFont="1">
      <alignment shrinkToFit="0" vertical="bottom" wrapText="0"/>
    </xf>
    <xf borderId="33" fillId="0" fontId="7" numFmtId="1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34" fillId="0" fontId="7" numFmtId="0" xfId="0" applyAlignment="1" applyBorder="1" applyFont="1">
      <alignment horizontal="left" shrinkToFit="0" vertical="center" wrapText="1"/>
    </xf>
    <xf borderId="35" fillId="0" fontId="6" numFmtId="0" xfId="0" applyBorder="1" applyFont="1"/>
    <xf borderId="36" fillId="0" fontId="6" numFmtId="0" xfId="0" applyBorder="1" applyFont="1"/>
    <xf borderId="6" fillId="0" fontId="7" numFmtId="49" xfId="0" applyAlignment="1" applyBorder="1" applyFont="1" applyNumberFormat="1">
      <alignment horizontal="left" shrinkToFit="0" vertical="center" wrapText="1"/>
    </xf>
    <xf borderId="29" fillId="0" fontId="7" numFmtId="0" xfId="0" applyAlignment="1" applyBorder="1" applyFont="1">
      <alignment horizontal="left" shrinkToFit="0" vertical="center" wrapText="1"/>
    </xf>
    <xf borderId="6" fillId="0" fontId="5" numFmtId="49" xfId="0" applyAlignment="1" applyBorder="1" applyFont="1" applyNumberFormat="1">
      <alignment horizontal="center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29" fillId="0" fontId="10" numFmtId="49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37" fillId="0" fontId="6" numFmtId="0" xfId="0" applyBorder="1" applyFont="1"/>
    <xf borderId="0" fillId="0" fontId="16" numFmtId="0" xfId="0" applyAlignment="1" applyFont="1">
      <alignment shrinkToFit="0" vertical="bottom" wrapText="0"/>
    </xf>
    <xf borderId="31" fillId="0" fontId="10" numFmtId="49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17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0"/>
    </xf>
    <xf borderId="38" fillId="0" fontId="7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horizontal="center" shrinkToFit="0" vertical="center" wrapText="0"/>
    </xf>
    <xf borderId="0" fillId="0" fontId="16" numFmtId="0" xfId="0" applyAlignment="1" applyFont="1">
      <alignment horizontal="left" shrinkToFit="0" vertical="center" wrapText="1"/>
    </xf>
    <xf borderId="0" fillId="0" fontId="19" numFmtId="49" xfId="0" applyAlignment="1" applyFont="1" applyNumberFormat="1">
      <alignment horizontal="center" shrinkToFit="0" vertical="center" wrapText="0"/>
    </xf>
    <xf borderId="39" fillId="0" fontId="16" numFmtId="0" xfId="0" applyAlignment="1" applyBorder="1" applyFont="1">
      <alignment horizontal="center" shrinkToFit="0" vertical="center" wrapText="1"/>
    </xf>
    <xf borderId="19" fillId="0" fontId="7" numFmtId="0" xfId="0" applyAlignment="1" applyBorder="1" applyFont="1">
      <alignment horizontal="center" shrinkToFit="0" vertical="center" wrapText="1"/>
    </xf>
    <xf borderId="40" fillId="0" fontId="20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 shrinkToFit="0" vertical="center" wrapText="1"/>
    </xf>
    <xf borderId="10" fillId="0" fontId="7" numFmtId="14" xfId="0" applyAlignment="1" applyBorder="1" applyFont="1" applyNumberFormat="1">
      <alignment horizontal="left" shrinkToFit="0" vertical="center" wrapText="1"/>
    </xf>
    <xf borderId="28" fillId="0" fontId="7" numFmtId="0" xfId="0" applyAlignment="1" applyBorder="1" applyFont="1">
      <alignment horizontal="left" shrinkToFit="0" vertical="center" wrapText="1"/>
    </xf>
    <xf borderId="15" fillId="0" fontId="21" numFmtId="0" xfId="0" applyAlignment="1" applyBorder="1" applyFont="1">
      <alignment horizontal="center" shrinkToFit="0" vertical="center" wrapText="1"/>
    </xf>
    <xf borderId="0" fillId="0" fontId="19" numFmtId="49" xfId="0" applyAlignment="1" applyFont="1" applyNumberFormat="1">
      <alignment horizontal="center" shrinkToFit="0" vertical="center" wrapText="1"/>
    </xf>
    <xf borderId="18" fillId="0" fontId="20" numFmtId="0" xfId="0" applyAlignment="1" applyBorder="1" applyFont="1">
      <alignment horizontal="center" shrinkToFit="0" vertical="center" wrapText="1"/>
    </xf>
    <xf borderId="0" fillId="0" fontId="5" numFmtId="49" xfId="0" applyAlignment="1" applyFont="1" applyNumberFormat="1">
      <alignment horizontal="center" shrinkToFit="0" vertical="center" wrapText="0"/>
    </xf>
    <xf borderId="33" fillId="0" fontId="7" numFmtId="0" xfId="0" applyAlignment="1" applyBorder="1" applyFont="1">
      <alignment horizontal="center" shrinkToFit="0" vertical="center" wrapText="1"/>
    </xf>
    <xf borderId="0" fillId="0" fontId="1" numFmtId="49" xfId="0" applyAlignment="1" applyFont="1" applyNumberFormat="1">
      <alignment horizontal="center" shrinkToFit="0" vertical="center" wrapText="0"/>
    </xf>
    <xf borderId="18" fillId="0" fontId="20" numFmtId="49" xfId="0" applyAlignment="1" applyBorder="1" applyFont="1" applyNumberFormat="1">
      <alignment horizontal="center" shrinkToFit="0" vertical="center" wrapText="1"/>
    </xf>
    <xf borderId="41" fillId="0" fontId="6" numFmtId="0" xfId="0" applyBorder="1" applyFont="1"/>
    <xf borderId="20" fillId="0" fontId="20" numFmtId="49" xfId="0" applyAlignment="1" applyBorder="1" applyFont="1" applyNumberFormat="1">
      <alignment horizontal="center" shrinkToFit="0" vertical="center" wrapText="1"/>
    </xf>
    <xf borderId="10" fillId="0" fontId="19" numFmtId="49" xfId="0" applyAlignment="1" applyBorder="1" applyFont="1" applyNumberFormat="1">
      <alignment horizontal="center" shrinkToFit="0" vertical="center" wrapText="1"/>
    </xf>
    <xf borderId="42" fillId="0" fontId="16" numFmtId="0" xfId="0" applyAlignment="1" applyBorder="1" applyFont="1">
      <alignment horizontal="center" shrinkToFit="0" vertical="center" wrapText="1"/>
    </xf>
    <xf borderId="16" fillId="0" fontId="18" numFmtId="0" xfId="0" applyAlignment="1" applyBorder="1" applyFont="1">
      <alignment horizontal="center" shrinkToFit="0" vertical="center" wrapText="1"/>
    </xf>
    <xf borderId="31" fillId="0" fontId="7" numFmtId="14" xfId="0" applyAlignment="1" applyBorder="1" applyFont="1" applyNumberFormat="1">
      <alignment horizontal="left" shrinkToFit="0" vertical="center" wrapText="1"/>
    </xf>
    <xf borderId="6" fillId="0" fontId="22" numFmtId="0" xfId="0" applyAlignment="1" applyBorder="1" applyFont="1">
      <alignment horizontal="center" shrinkToFit="0" vertical="center" wrapText="1"/>
    </xf>
    <xf borderId="22" fillId="0" fontId="15" numFmtId="49" xfId="0" applyAlignment="1" applyBorder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shrinkToFit="0" vertical="center" wrapText="0"/>
    </xf>
    <xf borderId="17" fillId="0" fontId="5" numFmtId="0" xfId="0" applyAlignment="1" applyBorder="1" applyFont="1">
      <alignment horizontal="left" shrinkToFit="0" vertical="center" wrapText="1"/>
    </xf>
    <xf borderId="43" fillId="0" fontId="6" numFmtId="0" xfId="0" applyBorder="1" applyFont="1"/>
    <xf borderId="0" fillId="0" fontId="15" numFmtId="49" xfId="0" applyAlignment="1" applyFont="1" applyNumberFormat="1">
      <alignment horizontal="center" shrinkToFit="0" vertical="center" wrapText="1"/>
    </xf>
    <xf borderId="17" fillId="0" fontId="5" numFmtId="14" xfId="0" applyAlignment="1" applyBorder="1" applyFont="1" applyNumberFormat="1">
      <alignment horizontal="center" shrinkToFit="0" vertical="center" wrapText="1"/>
    </xf>
    <xf borderId="21" fillId="0" fontId="1" numFmtId="49" xfId="0" applyAlignment="1" applyBorder="1" applyFont="1" applyNumberFormat="1">
      <alignment horizontal="center" shrinkToFit="0" vertical="center" wrapText="0"/>
    </xf>
    <xf borderId="17" fillId="0" fontId="5" numFmtId="0" xfId="0" applyAlignment="1" applyBorder="1" applyFont="1">
      <alignment horizontal="center" shrinkToFit="0" vertical="center" wrapText="1"/>
    </xf>
    <xf borderId="0" fillId="0" fontId="19" numFmtId="49" xfId="0" applyAlignment="1" applyFont="1" applyNumberFormat="1">
      <alignment shrinkToFit="0" vertical="center" wrapText="1"/>
    </xf>
    <xf borderId="17" fillId="0" fontId="10" numFmtId="0" xfId="0" applyAlignment="1" applyBorder="1" applyFont="1">
      <alignment horizontal="center" shrinkToFit="0" vertical="center" wrapText="1"/>
    </xf>
    <xf borderId="17" fillId="0" fontId="10" numFmtId="49" xfId="0" applyAlignment="1" applyBorder="1" applyFont="1" applyNumberFormat="1">
      <alignment horizontal="center" shrinkToFit="0" vertical="center" wrapText="1"/>
    </xf>
    <xf borderId="17" fillId="0" fontId="7" numFmtId="49" xfId="0" applyAlignment="1" applyBorder="1" applyFont="1" applyNumberFormat="1">
      <alignment horizontal="center" shrinkToFit="0" vertical="center" wrapText="1"/>
    </xf>
    <xf borderId="9" fillId="0" fontId="5" numFmtId="49" xfId="0" applyAlignment="1" applyBorder="1" applyFont="1" applyNumberFormat="1">
      <alignment horizontal="center" shrinkToFit="0" vertical="center" wrapText="0"/>
    </xf>
    <xf borderId="14" fillId="0" fontId="1" numFmtId="49" xfId="0" applyAlignment="1" applyBorder="1" applyFont="1" applyNumberFormat="1">
      <alignment horizontal="center" shrinkToFit="0" vertical="center" wrapText="0"/>
    </xf>
    <xf borderId="21" fillId="0" fontId="5" numFmtId="0" xfId="0" applyAlignment="1" applyBorder="1" applyFont="1">
      <alignment horizontal="left" shrinkToFit="0" vertical="center" wrapText="1"/>
    </xf>
    <xf borderId="21" fillId="0" fontId="5" numFmtId="49" xfId="0" applyAlignment="1" applyBorder="1" applyFont="1" applyNumberFormat="1">
      <alignment horizontal="center" shrinkToFit="0" vertical="center" wrapText="0"/>
    </xf>
    <xf borderId="19" fillId="0" fontId="1" numFmtId="49" xfId="0" applyAlignment="1" applyBorder="1" applyFont="1" applyNumberFormat="1">
      <alignment shrinkToFit="0" vertical="center" wrapText="0"/>
    </xf>
    <xf borderId="0" fillId="0" fontId="1" numFmtId="49" xfId="0" applyAlignment="1" applyFont="1" applyNumberFormat="1">
      <alignment shrinkToFit="0" vertical="center" wrapText="0"/>
    </xf>
    <xf borderId="6" fillId="0" fontId="5" numFmtId="0" xfId="0" applyAlignment="1" applyBorder="1" applyFont="1">
      <alignment horizontal="left" shrinkToFit="0" vertical="center" wrapText="1"/>
    </xf>
    <xf borderId="6" fillId="0" fontId="5" numFmtId="14" xfId="0" applyAlignment="1" applyBorder="1" applyFont="1" applyNumberForma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  <xf borderId="6" fillId="0" fontId="10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30" fillId="0" fontId="5" numFmtId="49" xfId="0" applyAlignment="1" applyBorder="1" applyFont="1" applyNumberFormat="1">
      <alignment horizontal="center" shrinkToFit="0" vertical="center" wrapText="0"/>
    </xf>
    <xf borderId="9" fillId="0" fontId="5" numFmtId="0" xfId="0" applyAlignment="1" applyBorder="1" applyFont="1">
      <alignment horizontal="left" shrinkToFit="0" vertical="center" wrapText="1"/>
    </xf>
    <xf borderId="18" fillId="0" fontId="22" numFmtId="0" xfId="0" applyAlignment="1" applyBorder="1" applyFont="1">
      <alignment horizontal="center" shrinkToFit="0" vertical="center" wrapText="1"/>
    </xf>
    <xf borderId="14" fillId="0" fontId="5" numFmtId="49" xfId="0" applyAlignment="1" applyBorder="1" applyFont="1" applyNumberFormat="1">
      <alignment horizontal="center" shrinkToFit="0" vertical="center" wrapText="0"/>
    </xf>
    <xf borderId="18" fillId="0" fontId="5" numFmtId="0" xfId="0" applyAlignment="1" applyBorder="1" applyFont="1">
      <alignment horizontal="left" shrinkToFit="0" vertical="center" wrapText="1"/>
    </xf>
    <xf borderId="18" fillId="0" fontId="5" numFmtId="1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21" fillId="0" fontId="15" numFmtId="49" xfId="0" applyAlignment="1" applyBorder="1" applyFont="1" applyNumberFormat="1">
      <alignment horizontal="center" shrinkToFit="0" vertical="center" wrapText="1"/>
    </xf>
    <xf borderId="18" fillId="0" fontId="10" numFmtId="49" xfId="0" applyAlignment="1" applyBorder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center" shrinkToFit="0" vertical="center" wrapText="1"/>
    </xf>
    <xf borderId="21" fillId="0" fontId="5" numFmtId="49" xfId="0" applyAlignment="1" applyBorder="1" applyFont="1" applyNumberFormat="1">
      <alignment horizontal="center" shrinkToFit="0" vertical="center" wrapText="1"/>
    </xf>
    <xf borderId="14" fillId="0" fontId="15" numFmtId="49" xfId="0" applyAlignment="1" applyBorder="1" applyFont="1" applyNumberFormat="1">
      <alignment horizontal="center" shrinkToFit="0" vertical="center" wrapText="1"/>
    </xf>
    <xf borderId="17" fillId="0" fontId="22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0" fillId="0" fontId="23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bottom" wrapText="0"/>
    </xf>
    <xf borderId="7" fillId="0" fontId="16" numFmtId="0" xfId="0" applyAlignment="1" applyBorder="1" applyFont="1">
      <alignment shrinkToFit="0" vertical="center" wrapText="1"/>
    </xf>
    <xf borderId="0" fillId="0" fontId="23" numFmtId="0" xfId="0" applyAlignment="1" applyFont="1">
      <alignment shrinkToFit="0" vertical="bottom" wrapText="0"/>
    </xf>
    <xf borderId="2" fillId="5" fontId="25" numFmtId="0" xfId="0" applyAlignment="1" applyBorder="1" applyFont="1">
      <alignment horizontal="center" shrinkToFit="0" vertical="center" wrapText="0"/>
    </xf>
    <xf borderId="44" fillId="4" fontId="26" numFmtId="0" xfId="0" applyAlignment="1" applyBorder="1" applyFont="1">
      <alignment horizontal="center" shrinkToFit="0" vertical="center" wrapText="0"/>
    </xf>
    <xf borderId="12" fillId="0" fontId="27" numFmtId="0" xfId="0" applyAlignment="1" applyBorder="1" applyFont="1">
      <alignment horizontal="left" shrinkToFit="0" vertical="center" wrapText="1"/>
    </xf>
    <xf borderId="21" fillId="0" fontId="5" numFmtId="0" xfId="0" applyAlignment="1" applyBorder="1" applyFont="1">
      <alignment shrinkToFit="0" vertical="bottom" wrapText="0"/>
    </xf>
    <xf borderId="45" fillId="0" fontId="23" numFmtId="1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right" shrinkToFit="0" vertical="bottom" wrapText="0"/>
    </xf>
    <xf borderId="46" fillId="0" fontId="6" numFmtId="0" xfId="0" applyBorder="1" applyFont="1"/>
    <xf borderId="47" fillId="0" fontId="6" numFmtId="0" xfId="0" applyBorder="1" applyFont="1"/>
    <xf borderId="0" fillId="0" fontId="23" numFmtId="0" xfId="0" applyAlignment="1" applyFont="1">
      <alignment horizontal="center" shrinkToFit="0" vertical="center" wrapText="1"/>
    </xf>
    <xf borderId="48" fillId="0" fontId="6" numFmtId="0" xfId="0" applyBorder="1" applyFont="1"/>
    <xf borderId="49" fillId="0" fontId="6" numFmtId="0" xfId="0" applyBorder="1" applyFont="1"/>
    <xf borderId="44" fillId="5" fontId="26" numFmtId="0" xfId="0" applyAlignment="1" applyBorder="1" applyFont="1">
      <alignment horizontal="center" shrinkToFit="0" vertical="center" wrapText="0"/>
    </xf>
    <xf borderId="44" fillId="6" fontId="26" numFmtId="0" xfId="0" applyAlignment="1" applyBorder="1" applyFill="1" applyFont="1">
      <alignment horizontal="center" shrinkToFit="0" vertical="center" wrapText="0"/>
    </xf>
    <xf borderId="45" fillId="0" fontId="23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shrinkToFit="0" vertical="bottom" wrapText="0"/>
    </xf>
    <xf borderId="14" fillId="0" fontId="5" numFmtId="0" xfId="0" applyAlignment="1" applyBorder="1" applyFont="1">
      <alignment shrinkToFit="0" vertical="bottom" wrapText="0"/>
    </xf>
    <xf borderId="39" fillId="0" fontId="23" numFmtId="0" xfId="0" applyAlignment="1" applyBorder="1" applyFont="1">
      <alignment horizontal="center" shrinkToFit="0" vertical="center" wrapText="1"/>
    </xf>
    <xf borderId="45" fillId="0" fontId="6" numFmtId="0" xfId="0" applyBorder="1" applyFont="1"/>
    <xf borderId="0" fillId="0" fontId="28" numFmtId="0" xfId="0" applyFont="1"/>
    <xf borderId="30" fillId="0" fontId="23" numFmtId="0" xfId="0" applyAlignment="1" applyBorder="1" applyFont="1">
      <alignment shrinkToFit="0" vertical="bottom" wrapText="0"/>
    </xf>
    <xf borderId="4" fillId="0" fontId="23" numFmtId="0" xfId="0" applyAlignment="1" applyBorder="1" applyFont="1">
      <alignment shrinkToFit="0" vertical="bottom" wrapText="0"/>
    </xf>
    <xf borderId="6" fillId="0" fontId="10" numFmtId="49" xfId="0" applyAlignment="1" applyBorder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left" shrinkToFit="0" vertical="center" wrapText="0"/>
    </xf>
    <xf borderId="0" fillId="0" fontId="1" numFmtId="49" xfId="0" applyAlignment="1" applyFont="1" applyNumberFormat="1">
      <alignment horizontal="left" shrinkToFit="0" vertical="center" wrapText="0"/>
    </xf>
    <xf borderId="30" fillId="0" fontId="5" numFmtId="0" xfId="0" applyAlignment="1" applyBorder="1" applyFont="1">
      <alignment shrinkToFit="0" vertical="bottom" wrapText="0"/>
    </xf>
    <xf borderId="9" fillId="0" fontId="5" numFmtId="49" xfId="0" applyAlignment="1" applyBorder="1" applyFont="1" applyNumberFormat="1">
      <alignment horizontal="left" shrinkToFit="0" vertical="center" wrapText="0"/>
    </xf>
    <xf borderId="14" fillId="0" fontId="5" numFmtId="49" xfId="0" applyAlignment="1" applyBorder="1" applyFont="1" applyNumberFormat="1">
      <alignment horizontal="left" shrinkToFit="0" vertical="center" wrapText="0"/>
    </xf>
    <xf borderId="30" fillId="0" fontId="5" numFmtId="49" xfId="0" applyAlignment="1" applyBorder="1" applyFont="1" applyNumberFormat="1">
      <alignment horizontal="left" shrinkToFit="0" vertical="center" wrapText="0"/>
    </xf>
    <xf borderId="21" fillId="0" fontId="5" numFmtId="49" xfId="0" applyAlignment="1" applyBorder="1" applyFont="1" applyNumberFormat="1">
      <alignment horizontal="left" shrinkToFit="0" vertical="center" wrapText="0"/>
    </xf>
    <xf borderId="4" fillId="0" fontId="5" numFmtId="49" xfId="0" applyAlignment="1" applyBorder="1" applyFont="1" applyNumberFormat="1">
      <alignment horizontal="left" shrinkToFit="0" vertical="center" wrapText="0"/>
    </xf>
    <xf borderId="2" fillId="2" fontId="1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0"/>
    </xf>
    <xf borderId="2" fillId="0" fontId="29" numFmtId="0" xfId="0" applyAlignment="1" applyBorder="1" applyFont="1">
      <alignment horizontal="center" shrinkToFit="0" vertical="center" wrapText="0"/>
    </xf>
    <xf borderId="2" fillId="0" fontId="16" numFmtId="0" xfId="0" applyAlignment="1" applyBorder="1" applyFont="1">
      <alignment horizontal="center" shrinkToFit="0" vertical="center" wrapText="0"/>
    </xf>
    <xf borderId="18" fillId="0" fontId="22" numFmtId="49" xfId="0" applyAlignment="1" applyBorder="1" applyFont="1" applyNumberFormat="1">
      <alignment horizontal="center" shrinkToFit="0" vertical="center" wrapText="1"/>
    </xf>
    <xf borderId="0" fillId="0" fontId="19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0"/>
    </xf>
    <xf borderId="18" fillId="0" fontId="18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10" fillId="0" fontId="1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right" shrinkToFit="0" vertical="center" wrapText="0"/>
    </xf>
    <xf borderId="50" fillId="0" fontId="8" numFmtId="0" xfId="0" applyAlignment="1" applyBorder="1" applyFont="1">
      <alignment horizontal="center" shrinkToFit="0" vertical="center" wrapText="1"/>
    </xf>
    <xf borderId="51" fillId="0" fontId="6" numFmtId="0" xfId="0" applyBorder="1" applyFont="1"/>
    <xf borderId="52" fillId="0" fontId="6" numFmtId="0" xfId="0" applyBorder="1" applyFont="1"/>
    <xf borderId="6" fillId="0" fontId="22" numFmtId="49" xfId="0" applyAlignment="1" applyBorder="1" applyFont="1" applyNumberFormat="1">
      <alignment horizontal="center" shrinkToFit="0" vertical="center" wrapText="1"/>
    </xf>
    <xf borderId="22" fillId="0" fontId="7" numFmtId="49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0"/>
    </xf>
    <xf borderId="53" fillId="0" fontId="6" numFmtId="0" xfId="0" applyBorder="1" applyFont="1"/>
    <xf borderId="54" fillId="0" fontId="6" numFmtId="0" xfId="0" applyBorder="1" applyFont="1"/>
    <xf borderId="55" fillId="0" fontId="6" numFmtId="0" xfId="0" applyBorder="1" applyFont="1"/>
    <xf borderId="8" fillId="0" fontId="1" numFmtId="0" xfId="0" applyAlignment="1" applyBorder="1" applyFont="1">
      <alignment horizontal="center" shrinkToFit="0" vertical="center" wrapText="0"/>
    </xf>
    <xf borderId="31" fillId="0" fontId="30" numFmtId="0" xfId="0" applyAlignment="1" applyBorder="1" applyFont="1">
      <alignment horizontal="left" shrinkToFit="0" vertical="center" wrapText="1"/>
    </xf>
    <xf borderId="29" fillId="0" fontId="16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horizontal="center" shrinkToFit="0" vertical="center" wrapText="0"/>
    </xf>
    <xf borderId="19" fillId="0" fontId="1" numFmtId="0" xfId="0" applyAlignment="1" applyBorder="1" applyFont="1">
      <alignment horizontal="center" shrinkToFit="0" vertical="center" wrapText="0"/>
    </xf>
    <xf borderId="9" fillId="0" fontId="5" numFmtId="0" xfId="0" applyAlignment="1" applyBorder="1" applyFont="1">
      <alignment horizontal="center" shrinkToFit="0" vertical="center" wrapText="0"/>
    </xf>
    <xf borderId="31" fillId="0" fontId="16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0"/>
    </xf>
    <xf borderId="21" fillId="0" fontId="5" numFmtId="0" xfId="0" applyAlignment="1" applyBorder="1" applyFont="1">
      <alignment horizontal="center" shrinkToFit="0" vertical="center" wrapText="0"/>
    </xf>
    <xf borderId="7" fillId="0" fontId="18" numFmtId="49" xfId="0" applyAlignment="1" applyBorder="1" applyFont="1" applyNumberFormat="1">
      <alignment shrinkToFit="0" vertical="center" wrapText="0"/>
    </xf>
    <xf borderId="13" fillId="0" fontId="1" numFmtId="0" xfId="0" applyAlignment="1" applyBorder="1" applyFont="1">
      <alignment horizontal="center" shrinkToFit="0" vertical="center" wrapText="0"/>
    </xf>
    <xf borderId="7" fillId="0" fontId="16" numFmtId="0" xfId="0" applyAlignment="1" applyBorder="1" applyFont="1">
      <alignment shrinkToFit="0" vertical="center" wrapText="0"/>
    </xf>
    <xf borderId="0" fillId="0" fontId="18" numFmtId="49" xfId="0" applyAlignment="1" applyFont="1" applyNumberFormat="1">
      <alignment horizontal="center" shrinkToFit="0" vertical="center" wrapText="0"/>
    </xf>
    <xf borderId="19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17" fillId="0" fontId="22" numFmtId="49" xfId="0" applyAlignment="1" applyBorder="1" applyFont="1" applyNumberForma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0"/>
    </xf>
    <xf borderId="6" fillId="0" fontId="31" numFmtId="49" xfId="0" applyAlignment="1" applyBorder="1" applyFont="1" applyNumberFormat="1">
      <alignment horizontal="center" shrinkToFit="0" vertical="center" wrapText="1"/>
    </xf>
    <xf borderId="21" fillId="0" fontId="15" numFmtId="0" xfId="0" applyAlignment="1" applyBorder="1" applyFont="1">
      <alignment horizontal="center" shrinkToFit="0" vertical="center" wrapText="1"/>
    </xf>
    <xf borderId="22" fillId="0" fontId="20" numFmtId="49" xfId="0" applyAlignment="1" applyBorder="1" applyFont="1" applyNumberFormat="1">
      <alignment horizontal="center" shrinkToFit="0" vertical="center" wrapText="1"/>
    </xf>
    <xf borderId="14" fillId="0" fontId="15" numFmtId="0" xfId="0" applyAlignment="1" applyBorder="1" applyFont="1">
      <alignment horizontal="center" shrinkToFit="0" vertical="center" wrapText="1"/>
    </xf>
    <xf borderId="56" fillId="0" fontId="32" numFmtId="0" xfId="0" applyAlignment="1" applyBorder="1" applyFont="1">
      <alignment horizontal="center" shrinkToFit="0" vertical="center" wrapText="1"/>
    </xf>
    <xf borderId="57" fillId="0" fontId="6" numFmtId="0" xfId="0" applyBorder="1" applyFont="1"/>
    <xf borderId="58" fillId="0" fontId="6" numFmtId="0" xfId="0" applyBorder="1" applyFont="1"/>
    <xf borderId="0" fillId="0" fontId="18" numFmtId="0" xfId="0" applyAlignment="1" applyFont="1">
      <alignment horizontal="center" shrinkToFit="0" vertical="bottom" wrapText="0"/>
    </xf>
    <xf borderId="36" fillId="0" fontId="1" numFmtId="0" xfId="0" applyAlignment="1" applyBorder="1" applyFont="1">
      <alignment horizontal="center" shrinkToFit="0" vertical="center" wrapText="0"/>
    </xf>
    <xf borderId="0" fillId="0" fontId="18" numFmtId="0" xfId="0" applyAlignment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59" fillId="0" fontId="6" numFmtId="0" xfId="0" applyBorder="1" applyFont="1"/>
    <xf borderId="60" fillId="0" fontId="6" numFmtId="0" xfId="0" applyBorder="1" applyFont="1"/>
    <xf borderId="61" fillId="0" fontId="6" numFmtId="0" xfId="0" applyBorder="1" applyFont="1"/>
    <xf borderId="0" fillId="0" fontId="7" numFmtId="0" xfId="0" applyAlignment="1" applyFont="1">
      <alignment shrinkToFit="0" vertical="bottom" wrapText="0"/>
    </xf>
    <xf borderId="39" fillId="0" fontId="7" numFmtId="0" xfId="0" applyAlignment="1" applyBorder="1" applyFont="1">
      <alignment horizontal="center" shrinkToFit="0" vertical="center" wrapText="1"/>
    </xf>
    <xf borderId="0" fillId="0" fontId="5" numFmtId="49" xfId="0" applyAlignment="1" applyFont="1" applyNumberFormat="1">
      <alignment horizontal="right" shrinkToFit="0" vertical="center" wrapText="0"/>
    </xf>
    <xf borderId="62" fillId="0" fontId="6" numFmtId="0" xfId="0" applyBorder="1" applyFont="1"/>
    <xf borderId="31" fillId="0" fontId="30" numFmtId="0" xfId="0" applyAlignment="1" applyBorder="1" applyFont="1">
      <alignment horizontal="center" shrinkToFit="0" vertical="center" wrapText="1"/>
    </xf>
    <xf borderId="42" fillId="0" fontId="30" numFmtId="0" xfId="0" applyAlignment="1" applyBorder="1" applyFont="1">
      <alignment horizontal="center" shrinkToFit="0" vertical="center" wrapText="1"/>
    </xf>
    <xf borderId="30" fillId="0" fontId="6" numFmtId="0" xfId="0" applyBorder="1" applyFont="1"/>
    <xf borderId="63" fillId="0" fontId="6" numFmtId="0" xfId="0" applyBorder="1" applyFont="1"/>
    <xf borderId="6" fillId="0" fontId="31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1"/>
    </xf>
    <xf borderId="38" fillId="0" fontId="1" numFmtId="49" xfId="0" applyAlignment="1" applyBorder="1" applyFont="1" applyNumberFormat="1">
      <alignment horizontal="center" shrinkToFit="0" vertical="center" wrapText="0"/>
    </xf>
    <xf borderId="35" fillId="0" fontId="1" numFmtId="49" xfId="0" applyAlignment="1" applyBorder="1" applyFont="1" applyNumberFormat="1">
      <alignment horizontal="center" shrinkToFit="0" vertical="center" wrapText="0"/>
    </xf>
    <xf borderId="4" fillId="0" fontId="5" numFmtId="0" xfId="0" applyAlignment="1" applyBorder="1" applyFont="1">
      <alignment horizontal="right" shrinkToFit="0" vertical="center" wrapText="0"/>
    </xf>
    <xf borderId="64" fillId="0" fontId="33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horizontal="center" shrinkToFit="0" vertical="center" wrapText="1"/>
    </xf>
    <xf borderId="65" fillId="0" fontId="6" numFmtId="0" xfId="0" applyBorder="1" applyFont="1"/>
    <xf borderId="66" fillId="0" fontId="6" numFmtId="0" xfId="0" applyBorder="1" applyFont="1"/>
    <xf borderId="0" fillId="0" fontId="34" numFmtId="0" xfId="0" applyAlignment="1" applyFont="1">
      <alignment horizontal="right" shrinkToFit="0" vertical="center" wrapText="1"/>
    </xf>
    <xf borderId="0" fillId="0" fontId="34" numFmtId="0" xfId="0" applyAlignment="1" applyFont="1">
      <alignment shrinkToFit="0" vertical="center" wrapText="1"/>
    </xf>
    <xf borderId="67" fillId="0" fontId="33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left" shrinkToFit="0" vertical="center" wrapText="0"/>
    </xf>
    <xf borderId="68" fillId="0" fontId="6" numFmtId="0" xfId="0" applyBorder="1" applyFont="1"/>
    <xf borderId="69" fillId="0" fontId="6" numFmtId="0" xfId="0" applyBorder="1" applyFont="1"/>
    <xf borderId="70" fillId="0" fontId="6" numFmtId="0" xfId="0" applyBorder="1" applyFont="1"/>
    <xf borderId="0" fillId="0" fontId="19" numFmtId="0" xfId="0" applyAlignment="1" applyFont="1">
      <alignment horizontal="right" shrinkToFit="0" vertical="center" wrapText="1"/>
    </xf>
    <xf borderId="0" fillId="0" fontId="34" numFmtId="0" xfId="0" applyAlignment="1" applyFont="1">
      <alignment horizontal="center" shrinkToFit="0" vertical="center" wrapText="1"/>
    </xf>
    <xf borderId="71" fillId="0" fontId="6" numFmtId="0" xfId="0" applyBorder="1" applyFont="1"/>
    <xf borderId="0" fillId="0" fontId="15" numFmtId="0" xfId="0" applyAlignment="1" applyFont="1">
      <alignment horizontal="right" shrinkToFit="0" vertical="center" wrapText="1"/>
    </xf>
    <xf borderId="0" fillId="0" fontId="19" numFmtId="0" xfId="0" applyAlignment="1" applyFont="1">
      <alignment horizontal="left" shrinkToFit="0" vertical="bottom" wrapText="0"/>
    </xf>
    <xf borderId="0" fillId="0" fontId="19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28575</xdr:rowOff>
    </xdr:from>
    <xdr:ext cx="5334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95250</xdr:rowOff>
    </xdr:from>
    <xdr:ext cx="53340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161925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29</xdr:col>
      <xdr:colOff>133350</xdr:colOff>
      <xdr:row>68</xdr:row>
      <xdr:rowOff>114300</xdr:rowOff>
    </xdr:from>
    <xdr:ext cx="352425" cy="38100"/>
    <xdr:grpSp>
      <xdr:nvGrpSpPr>
        <xdr:cNvPr id="2" name="Shape 2"/>
        <xdr:cNvGrpSpPr/>
      </xdr:nvGrpSpPr>
      <xdr:grpSpPr>
        <a:xfrm>
          <a:off x="5169788" y="3780000"/>
          <a:ext cx="352425" cy="0"/>
          <a:chOff x="5169788" y="3780000"/>
          <a:chExt cx="352425" cy="0"/>
        </a:xfrm>
      </xdr:grpSpPr>
      <xdr:cxnSp>
        <xdr:nvCxnSpPr>
          <xdr:cNvPr id="3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171450</xdr:colOff>
      <xdr:row>0</xdr:row>
      <xdr:rowOff>123825</xdr:rowOff>
    </xdr:from>
    <xdr:ext cx="809625" cy="7810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7.57"/>
    <col customWidth="1" min="3" max="3" width="21.29"/>
    <col customWidth="1" min="4" max="4" width="12.29"/>
    <col customWidth="1" min="5" max="5" width="7.71"/>
    <col customWidth="1" min="6" max="6" width="14.57"/>
    <col customWidth="1" min="7" max="7" width="8.86"/>
    <col customWidth="1" min="8" max="8" width="18.86"/>
    <col customWidth="1" min="9" max="26" width="8.0"/>
  </cols>
  <sheetData>
    <row r="1" ht="19.5" customHeight="1">
      <c r="A1" s="2" t="s">
        <v>1</v>
      </c>
    </row>
    <row r="2" ht="25.5" customHeight="1">
      <c r="A2" s="1" t="s">
        <v>2</v>
      </c>
    </row>
    <row r="3" ht="32.25" customHeight="1">
      <c r="A3" s="4" t="str">
        <f>HYPERLINK('[1]реквизиты'!$A$2)</f>
        <v>#REF!</v>
      </c>
      <c r="B3" s="6"/>
      <c r="C3" s="6"/>
      <c r="D3" s="6"/>
      <c r="E3" s="6"/>
      <c r="F3" s="6"/>
      <c r="G3" s="6"/>
      <c r="H3" s="8"/>
    </row>
    <row r="4" ht="15.0" customHeight="1">
      <c r="A4" s="5" t="str">
        <f>HYPERLINK('[1]реквизиты'!$A$3)</f>
        <v>#REF!</v>
      </c>
    </row>
    <row r="5" ht="24.0" customHeight="1">
      <c r="D5" s="13" t="str">
        <f>HYPERLINK('пр.взв.'!D4)</f>
        <v>в.к.    74    кг.</v>
      </c>
      <c r="E5" s="15"/>
      <c r="F5" s="15"/>
    </row>
    <row r="6" ht="12.75" customHeight="1">
      <c r="A6" s="17" t="s">
        <v>10</v>
      </c>
      <c r="B6" s="19" t="s">
        <v>6</v>
      </c>
      <c r="C6" s="21" t="s">
        <v>7</v>
      </c>
      <c r="D6" s="23" t="s">
        <v>8</v>
      </c>
      <c r="E6" s="28" t="s">
        <v>9</v>
      </c>
      <c r="F6" s="30"/>
      <c r="G6" s="34" t="s">
        <v>11</v>
      </c>
      <c r="H6" s="36" t="s">
        <v>12</v>
      </c>
    </row>
    <row r="7" ht="13.5" customHeight="1">
      <c r="A7" s="38"/>
      <c r="B7" s="15"/>
      <c r="C7" s="38"/>
      <c r="D7" s="41"/>
      <c r="E7" s="43"/>
      <c r="F7" s="41"/>
      <c r="G7" s="45"/>
      <c r="H7" s="46"/>
    </row>
    <row r="8" ht="12.75" customHeight="1">
      <c r="A8" s="17">
        <v>1.0</v>
      </c>
      <c r="B8" s="48">
        <f>'пр.хода'!H8</f>
        <v>5</v>
      </c>
      <c r="C8" s="50" t="str">
        <f>VLOOKUP(B8,'пр.взв.'!B7:H38,2,FALSE)</f>
        <v>Токарев Роман Александрович</v>
      </c>
      <c r="D8" s="52" t="str">
        <f>VLOOKUP(B8,'пр.взв.'!B7:H131,3,FALSE)</f>
        <v>08.06.1991, МСМК</v>
      </c>
      <c r="E8" s="28" t="str">
        <f>VLOOKUP(B8,'пр.взв.'!B7:H38,4,FALSE)</f>
        <v>Воронежская область</v>
      </c>
      <c r="F8" s="23" t="str">
        <f>VLOOKUP(B8,'пр.взв.'!B7:H38,5,FALSE)</f>
        <v>Воронежская область</v>
      </c>
      <c r="G8" s="54" t="str">
        <f>VLOOKUP(B8,'пр.взв.'!B7:H38,6,FALSE)</f>
        <v/>
      </c>
      <c r="H8" s="55" t="str">
        <f>VLOOKUP(B8,'пр.взв.'!B7:H133,7,FALSE)</f>
        <v>Потолов Б.М.</v>
      </c>
    </row>
    <row r="9" ht="12.75" customHeight="1">
      <c r="A9" s="56"/>
      <c r="B9" s="9"/>
      <c r="C9" s="56"/>
      <c r="D9" s="37"/>
      <c r="E9" s="35"/>
      <c r="F9" s="22"/>
      <c r="G9" s="57"/>
      <c r="H9" s="58"/>
    </row>
    <row r="10" ht="12.75" customHeight="1">
      <c r="A10" s="59">
        <v>2.0</v>
      </c>
      <c r="B10" s="60">
        <f>'пр.хода'!H20</f>
        <v>6</v>
      </c>
      <c r="C10" s="61" t="str">
        <f>VLOOKUP(B10,'пр.взв.'!B1:H40,2,FALSE)</f>
        <v>Воробьев Михаил Анатольевич</v>
      </c>
      <c r="D10" s="64" t="str">
        <f>VLOOKUP(B10,'пр.взв.'!B1:H133,3,FALSE)</f>
        <v>29.03.1995, МСМК</v>
      </c>
      <c r="E10" s="14" t="str">
        <f>VLOOKUP(B10,'пр.взв.'!B1:H40,4,FALSE)</f>
        <v>Рязанская обл.</v>
      </c>
      <c r="F10" s="33" t="str">
        <f>VLOOKUP(B10,'пр.взв.'!B1:H40,5,FALSE)</f>
        <v>Рязанская обл.</v>
      </c>
      <c r="G10" s="40" t="str">
        <f>VLOOKUP(B10,'пр.взв.'!B1:H40,6,FALSE)</f>
        <v/>
      </c>
      <c r="H10" s="66" t="str">
        <f>VLOOKUP(B10,'пр.взв.'!B1:H135,7,FALSE)</f>
        <v>Перетрухин В.Н., Серегин С.М.</v>
      </c>
    </row>
    <row r="11" ht="12.75" customHeight="1">
      <c r="A11" s="56"/>
      <c r="B11" s="9"/>
      <c r="C11" s="56"/>
      <c r="D11" s="67"/>
      <c r="E11" s="20"/>
      <c r="F11" s="22"/>
      <c r="G11" s="18"/>
      <c r="H11" s="68"/>
    </row>
    <row r="12" ht="12.75" customHeight="1">
      <c r="A12" s="59">
        <v>3.0</v>
      </c>
      <c r="B12" s="60">
        <f>'пр.хода'!E32</f>
        <v>8</v>
      </c>
      <c r="C12" s="70" t="str">
        <f>VLOOKUP(B12,'пр.взв.'!B1:H42,2,FALSE)</f>
        <v>Орлов Алексей Николаевич</v>
      </c>
      <c r="D12" s="64" t="str">
        <f>VLOOKUP(B12,'пр.взв.'!B1:H135,3,FALSE)</f>
        <v>11.12.1990, МС</v>
      </c>
      <c r="E12" s="14" t="str">
        <f>VLOOKUP(B12,'пр.взв.'!B1:H42,4,FALSE)</f>
        <v>Пермский край</v>
      </c>
      <c r="F12" s="33" t="str">
        <f>VLOOKUP(B12,'пр.взв.'!B1:H42,5,FALSE)</f>
        <v>Пермский край</v>
      </c>
      <c r="G12" s="40" t="str">
        <f>VLOOKUP(B12,'пр.взв.'!B1:H42,6,FALSE)</f>
        <v/>
      </c>
      <c r="H12" s="66" t="str">
        <f>VLOOKUP(B12,'пр.взв.'!B1:H137,7,FALSE)</f>
        <v>Забалуев С.А., Забалуев А.И.</v>
      </c>
    </row>
    <row r="13" ht="12.75" customHeight="1">
      <c r="A13" s="56"/>
      <c r="B13" s="9"/>
      <c r="C13" s="56"/>
      <c r="D13" s="67"/>
      <c r="E13" s="20"/>
      <c r="F13" s="22"/>
      <c r="G13" s="18"/>
      <c r="H13" s="68"/>
    </row>
    <row r="14" ht="12.75" customHeight="1">
      <c r="A14" s="59">
        <v>3.0</v>
      </c>
      <c r="B14" s="60">
        <f>'пр.хода'!Q32</f>
        <v>4</v>
      </c>
      <c r="C14" s="61" t="str">
        <f>VLOOKUP(B14,'пр.взв.'!B1:H44,2,FALSE)</f>
        <v>Суряев Евгений Сергеевич</v>
      </c>
      <c r="D14" s="64" t="str">
        <f>VLOOKUP(B14,'пр.взв.'!B1:H137,3,FALSE)</f>
        <v>29.03.1996, КМС</v>
      </c>
      <c r="E14" s="14" t="str">
        <f>VLOOKUP(B14,'пр.взв.'!B1:H44,4,FALSE)</f>
        <v>Пензенская обл.</v>
      </c>
      <c r="F14" s="33" t="str">
        <f>VLOOKUP(B14,'пр.взв.'!B1:H44,5,FALSE)</f>
        <v>Пензенская обл.</v>
      </c>
      <c r="G14" s="40" t="str">
        <f>VLOOKUP(B14,'пр.взв.'!B1:H44,6,FALSE)</f>
        <v/>
      </c>
      <c r="H14" s="66" t="str">
        <f>VLOOKUP(B14,'пр.взв.'!B1:H139,7,FALSE)</f>
        <v>Можаров О.В., Аникин М.С.</v>
      </c>
    </row>
    <row r="15" ht="12.75" customHeight="1">
      <c r="A15" s="56"/>
      <c r="B15" s="9"/>
      <c r="C15" s="56"/>
      <c r="D15" s="67"/>
      <c r="E15" s="20"/>
      <c r="F15" s="22"/>
      <c r="G15" s="18"/>
      <c r="H15" s="68"/>
    </row>
    <row r="16" ht="12.75" customHeight="1">
      <c r="A16" s="59">
        <v>5.0</v>
      </c>
      <c r="B16" s="60">
        <v>3.0</v>
      </c>
      <c r="C16" s="61" t="str">
        <f>VLOOKUP(B16,'пр.взв.'!B1:H46,2,FALSE)</f>
        <v>Котов Александр Сергеевич</v>
      </c>
      <c r="D16" s="64" t="str">
        <f>VLOOKUP(B16,'пр.взв.'!B1:H139,3,FALSE)</f>
        <v>27.08.1996, МС</v>
      </c>
      <c r="E16" s="14" t="str">
        <f>VLOOKUP(B16,'пр.взв.'!B1:H46,4,FALSE)</f>
        <v>Пензенская обл.</v>
      </c>
      <c r="F16" s="33" t="str">
        <f>VLOOKUP(B16,'пр.взв.'!B1:H46,5,FALSE)</f>
        <v>Пензенская обл.</v>
      </c>
      <c r="G16" s="40" t="str">
        <f>VLOOKUP(B16,'пр.взв.'!B1:H46,6,FALSE)</f>
        <v/>
      </c>
      <c r="H16" s="66" t="str">
        <f>VLOOKUP(B16,'пр.взв.'!B1:H141,7,FALSE)</f>
        <v>Можаров О.В., Аникин М.С.</v>
      </c>
    </row>
    <row r="17" ht="12.75" customHeight="1">
      <c r="A17" s="56"/>
      <c r="B17" s="9"/>
      <c r="C17" s="56"/>
      <c r="D17" s="67"/>
      <c r="E17" s="20"/>
      <c r="F17" s="22"/>
      <c r="G17" s="18"/>
      <c r="H17" s="68"/>
    </row>
    <row r="18" ht="12.75" customHeight="1">
      <c r="A18" s="59">
        <v>5.0</v>
      </c>
      <c r="B18" s="60">
        <v>7.0</v>
      </c>
      <c r="C18" s="61" t="str">
        <f>VLOOKUP(B18,'пр.взв.'!B1:H48,2,FALSE)</f>
        <v>Гаврилов Максим Олегович</v>
      </c>
      <c r="D18" s="64" t="str">
        <f>VLOOKUP(B18,'пр.взв.'!B1:H141,3,FALSE)</f>
        <v>15.09.1993, МС</v>
      </c>
      <c r="E18" s="14" t="str">
        <f>VLOOKUP(B18,'пр.взв.'!B1:H48,4,FALSE)</f>
        <v>Москва</v>
      </c>
      <c r="F18" s="33" t="str">
        <f>VLOOKUP(B18,'пр.взв.'!B1:H48,5,FALSE)</f>
        <v>Москва</v>
      </c>
      <c r="G18" s="40" t="str">
        <f>VLOOKUP(B18,'пр.взв.'!B1:H48,6,FALSE)</f>
        <v/>
      </c>
      <c r="H18" s="66" t="str">
        <f>VLOOKUP(B18,'пр.взв.'!B1:H143,7,FALSE)</f>
        <v>Павлов Д.А., Фунтиков П.В., Юхарев С.С.</v>
      </c>
    </row>
    <row r="19" ht="12.75" customHeight="1">
      <c r="A19" s="56"/>
      <c r="B19" s="9"/>
      <c r="C19" s="56"/>
      <c r="D19" s="67"/>
      <c r="E19" s="20"/>
      <c r="F19" s="22"/>
      <c r="G19" s="18"/>
      <c r="H19" s="68"/>
    </row>
    <row r="20" ht="12.75" customHeight="1">
      <c r="A20" s="75" t="s">
        <v>58</v>
      </c>
      <c r="B20" s="60">
        <v>1.0</v>
      </c>
      <c r="C20" s="61" t="str">
        <f>VLOOKUP(B20,'пр.взв.'!B1:H50,2,FALSE)</f>
        <v>Карданов Ренат Муратович</v>
      </c>
      <c r="D20" s="64" t="str">
        <f>VLOOKUP(B20,'пр.взв.'!B1:H143,3,FALSE)</f>
        <v>20.04.2001, КМС</v>
      </c>
      <c r="E20" s="14" t="str">
        <f>VLOOKUP(B20,'пр.взв.'!B1:H50,4,FALSE)</f>
        <v>Воронежская область</v>
      </c>
      <c r="F20" s="33" t="str">
        <f>VLOOKUP(B20,'пр.взв.'!B1:H50,5,FALSE)</f>
        <v>Воронежская область</v>
      </c>
      <c r="G20" s="40" t="str">
        <f>VLOOKUP(B20,'пр.взв.'!B1:H50,6,FALSE)</f>
        <v/>
      </c>
      <c r="H20" s="66" t="str">
        <f>VLOOKUP(B20,'пр.взв.'!B1:H145,7,FALSE)</f>
        <v>Карпов А.А., Марченко И.Н.</v>
      </c>
    </row>
    <row r="21" ht="12.75" customHeight="1">
      <c r="A21" s="56"/>
      <c r="B21" s="9"/>
      <c r="C21" s="56"/>
      <c r="D21" s="67"/>
      <c r="E21" s="20"/>
      <c r="F21" s="22"/>
      <c r="G21" s="18"/>
      <c r="H21" s="68"/>
    </row>
    <row r="22" ht="12.75" customHeight="1">
      <c r="A22" s="75" t="s">
        <v>58</v>
      </c>
      <c r="B22" s="60">
        <v>2.0</v>
      </c>
      <c r="C22" s="61" t="str">
        <f>VLOOKUP(B22,'пр.взв.'!B2:H52,2,FALSE)</f>
        <v>Гайдуков Юрий Дмитриевич</v>
      </c>
      <c r="D22" s="64" t="str">
        <f>VLOOKUP(B22,'пр.взв.'!B2:H145,3,FALSE)</f>
        <v>13.02.2001, КМС</v>
      </c>
      <c r="E22" s="14" t="str">
        <f>VLOOKUP(B22,'пр.взв.'!B2:H52,4,FALSE)</f>
        <v>Воронежская область</v>
      </c>
      <c r="F22" s="33" t="str">
        <f>VLOOKUP(B22,'пр.взв.'!B2:H52,5,FALSE)</f>
        <v>Воронежская область</v>
      </c>
      <c r="G22" s="40" t="str">
        <f>VLOOKUP(B22,'пр.взв.'!B2:H52,6,FALSE)</f>
        <v/>
      </c>
      <c r="H22" s="66" t="str">
        <f>VLOOKUP(B22,'пр.взв.'!B2:H147,7,FALSE)</f>
        <v>Карпов А.А., Марченко И.Н.</v>
      </c>
    </row>
    <row r="23" ht="12.75" customHeight="1">
      <c r="A23" s="56"/>
      <c r="B23" s="9"/>
      <c r="C23" s="56"/>
      <c r="D23" s="67"/>
      <c r="E23" s="20"/>
      <c r="F23" s="22"/>
      <c r="G23" s="18"/>
      <c r="H23" s="68"/>
    </row>
    <row r="24" ht="12.75" customHeight="1">
      <c r="A24" s="75">
        <v>9.0</v>
      </c>
      <c r="B24" s="60">
        <v>9.0</v>
      </c>
      <c r="C24" s="61" t="str">
        <f>VLOOKUP(B24,'пр.взв.'!B2:H54,2,FALSE)</f>
        <v>Аксянов Радомир Маратович</v>
      </c>
      <c r="D24" s="64" t="str">
        <f>VLOOKUP(B24,'пр.взв.'!B2:H147,3,FALSE)</f>
        <v>09.09.2001, КМС</v>
      </c>
      <c r="E24" s="14" t="str">
        <f>VLOOKUP(B24,'пр.взв.'!B2:H54,4,FALSE)</f>
        <v>Самарская обл.</v>
      </c>
      <c r="F24" s="33" t="str">
        <f>VLOOKUP(B24,'пр.взв.'!B2:H54,5,FALSE)</f>
        <v>Самарская обл.</v>
      </c>
      <c r="G24" s="40" t="str">
        <f>VLOOKUP(B24,'пр.взв.'!B2:H54,6,FALSE)</f>
        <v/>
      </c>
      <c r="H24" s="66" t="str">
        <f>VLOOKUP(B24,'пр.взв.'!B2:H149,7,FALSE)</f>
        <v>Арычков А.А.</v>
      </c>
    </row>
    <row r="25" ht="13.5" customHeight="1">
      <c r="A25" s="38"/>
      <c r="B25" s="15"/>
      <c r="C25" s="38"/>
      <c r="D25" s="79"/>
      <c r="E25" s="43"/>
      <c r="F25" s="41"/>
      <c r="G25" s="45"/>
      <c r="H25" s="46"/>
    </row>
    <row r="26" ht="12.75" hidden="1" customHeight="1">
      <c r="A26" s="81">
        <v>10.0</v>
      </c>
      <c r="B26" s="83"/>
      <c r="C26" s="61" t="str">
        <f>VLOOKUP(B26,'пр.взв.'!B2:H56,2,FALSE)</f>
        <v>#N/A</v>
      </c>
      <c r="D26" s="87" t="str">
        <f>VLOOKUP(B26,'пр.взв.'!B2:H149,3,FALSE)</f>
        <v>#N/A</v>
      </c>
      <c r="E26" s="92" t="str">
        <f>VLOOKUP(B26,'пр.взв.'!B2:H56,4,FALSE)</f>
        <v>#N/A</v>
      </c>
      <c r="F26" s="94" t="str">
        <f>VLOOKUP(B26,'пр.взв.'!B2:H56,5,FALSE)</f>
        <v>#N/A</v>
      </c>
      <c r="G26" s="32" t="str">
        <f>VLOOKUP(B26,'пр.взв.'!B2:H56,6,FALSE)</f>
        <v>#N/A</v>
      </c>
      <c r="H26" s="96" t="str">
        <f>VLOOKUP(B26,'пр.взв.'!B2:H151,7,FALSE)</f>
        <v>#N/A</v>
      </c>
    </row>
    <row r="27" ht="12.75" hidden="1" customHeight="1">
      <c r="A27" s="56"/>
      <c r="B27" s="9"/>
      <c r="C27" s="56"/>
      <c r="D27" s="67"/>
      <c r="E27" s="20"/>
      <c r="F27" s="22"/>
      <c r="G27" s="18"/>
      <c r="H27" s="68"/>
    </row>
    <row r="28" ht="12.75" hidden="1" customHeight="1">
      <c r="A28" s="75">
        <v>11.0</v>
      </c>
      <c r="B28" s="60"/>
      <c r="C28" s="61" t="str">
        <f>VLOOKUP(B28,'пр.взв.'!B2:H58,2,FALSE)</f>
        <v>#N/A</v>
      </c>
      <c r="D28" s="101" t="str">
        <f>VLOOKUP(B28,'пр.взв.'!B2:H151,3,FALSE)</f>
        <v>#N/A</v>
      </c>
      <c r="E28" s="14" t="str">
        <f>VLOOKUP(B28,'пр.взв.'!B2:H58,4,FALSE)</f>
        <v>#N/A</v>
      </c>
      <c r="F28" s="33" t="str">
        <f>VLOOKUP(B28,'пр.взв.'!B2:H58,5,FALSE)</f>
        <v>#N/A</v>
      </c>
      <c r="G28" s="10" t="str">
        <f>VLOOKUP(B28,'пр.взв.'!B2:H58,6,FALSE)</f>
        <v>#N/A</v>
      </c>
      <c r="H28" s="66" t="str">
        <f>VLOOKUP(B28,'пр.взв.'!B2:H153,7,FALSE)</f>
        <v>#N/A</v>
      </c>
    </row>
    <row r="29" ht="12.75" hidden="1" customHeight="1">
      <c r="A29" s="56"/>
      <c r="B29" s="9"/>
      <c r="C29" s="56"/>
      <c r="D29" s="67"/>
      <c r="E29" s="20"/>
      <c r="F29" s="22"/>
      <c r="G29" s="18"/>
      <c r="H29" s="68"/>
    </row>
    <row r="30" ht="12.75" hidden="1" customHeight="1">
      <c r="A30" s="75">
        <v>12.0</v>
      </c>
      <c r="B30" s="60"/>
      <c r="C30" s="61" t="str">
        <f>VLOOKUP(B30,'пр.взв.'!B2:H60,2,FALSE)</f>
        <v>#N/A</v>
      </c>
      <c r="D30" s="101" t="str">
        <f>VLOOKUP(B30,'пр.взв.'!B2:H153,3,FALSE)</f>
        <v>#N/A</v>
      </c>
      <c r="E30" s="14" t="str">
        <f>VLOOKUP(B30,'пр.взв.'!B2:H60,4,FALSE)</f>
        <v>#N/A</v>
      </c>
      <c r="F30" s="33" t="str">
        <f>VLOOKUP(B30,'пр.взв.'!B2:H60,5,FALSE)</f>
        <v>#N/A</v>
      </c>
      <c r="G30" s="10" t="str">
        <f>VLOOKUP(B30,'пр.взв.'!B2:H60,6,FALSE)</f>
        <v>#N/A</v>
      </c>
      <c r="H30" s="66" t="str">
        <f>VLOOKUP(B30,'пр.взв.'!B2:H155,7,FALSE)</f>
        <v>#N/A</v>
      </c>
    </row>
    <row r="31" ht="12.75" hidden="1" customHeight="1">
      <c r="A31" s="56"/>
      <c r="B31" s="9"/>
      <c r="C31" s="56"/>
      <c r="D31" s="67"/>
      <c r="E31" s="20"/>
      <c r="F31" s="22"/>
      <c r="G31" s="18"/>
      <c r="H31" s="68"/>
    </row>
    <row r="32" ht="12.75" hidden="1" customHeight="1">
      <c r="A32" s="75">
        <v>13.0</v>
      </c>
      <c r="B32" s="60"/>
      <c r="C32" s="61" t="str">
        <f>VLOOKUP(B32,'пр.взв.'!B3:H62,2,FALSE)</f>
        <v>#N/A</v>
      </c>
      <c r="D32" s="101" t="str">
        <f>VLOOKUP(B32,'пр.взв.'!B3:H155,3,FALSE)</f>
        <v>#N/A</v>
      </c>
      <c r="E32" s="14" t="str">
        <f>VLOOKUP(B32,'пр.взв.'!B3:H62,4,FALSE)</f>
        <v>#N/A</v>
      </c>
      <c r="F32" s="33" t="str">
        <f>VLOOKUP(B32,'пр.взв.'!B3:H62,5,FALSE)</f>
        <v>#N/A</v>
      </c>
      <c r="G32" s="10" t="str">
        <f>VLOOKUP(B32,'пр.взв.'!B3:H62,6,FALSE)</f>
        <v>#N/A</v>
      </c>
      <c r="H32" s="66" t="str">
        <f>VLOOKUP(B32,'пр.взв.'!B3:H157,7,FALSE)</f>
        <v>#N/A</v>
      </c>
    </row>
    <row r="33" ht="12.75" hidden="1" customHeight="1">
      <c r="A33" s="56"/>
      <c r="B33" s="9"/>
      <c r="C33" s="56"/>
      <c r="D33" s="67"/>
      <c r="E33" s="20"/>
      <c r="F33" s="22"/>
      <c r="G33" s="18"/>
      <c r="H33" s="68"/>
    </row>
    <row r="34" ht="12.75" hidden="1" customHeight="1">
      <c r="A34" s="75">
        <v>14.0</v>
      </c>
      <c r="B34" s="60"/>
      <c r="C34" s="61" t="str">
        <f>VLOOKUP(B34,'пр.взв.'!B3:H64,2,FALSE)</f>
        <v>#N/A</v>
      </c>
      <c r="D34" s="101" t="str">
        <f>VLOOKUP(B34,'пр.взв.'!B3:H157,3,FALSE)</f>
        <v>#N/A</v>
      </c>
      <c r="E34" s="14" t="str">
        <f>VLOOKUP(B34,'пр.взв.'!B3:H64,4,FALSE)</f>
        <v>#N/A</v>
      </c>
      <c r="F34" s="33" t="str">
        <f>VLOOKUP(B34,'пр.взв.'!B3:H64,5,FALSE)</f>
        <v>#N/A</v>
      </c>
      <c r="G34" s="10" t="str">
        <f>VLOOKUP(B34,'пр.взв.'!B3:H64,6,FALSE)</f>
        <v>#N/A</v>
      </c>
      <c r="H34" s="66" t="str">
        <f>VLOOKUP(B34,'пр.взв.'!B3:H159,7,FALSE)</f>
        <v>#N/A</v>
      </c>
    </row>
    <row r="35" ht="12.75" hidden="1" customHeight="1">
      <c r="A35" s="56"/>
      <c r="B35" s="9"/>
      <c r="C35" s="56"/>
      <c r="D35" s="67"/>
      <c r="E35" s="20"/>
      <c r="F35" s="22"/>
      <c r="G35" s="18"/>
      <c r="H35" s="68"/>
    </row>
    <row r="36" ht="12.75" hidden="1" customHeight="1">
      <c r="A36" s="75">
        <v>15.0</v>
      </c>
      <c r="B36" s="60"/>
      <c r="C36" s="61" t="str">
        <f>VLOOKUP(B36,'пр.взв.'!B3:H66,2,FALSE)</f>
        <v>#N/A</v>
      </c>
      <c r="D36" s="101" t="str">
        <f>VLOOKUP(B36,'пр.взв.'!B3:H159,3,FALSE)</f>
        <v>#N/A</v>
      </c>
      <c r="E36" s="14" t="str">
        <f>VLOOKUP(B36,'пр.взв.'!B3:H66,4,FALSE)</f>
        <v>#N/A</v>
      </c>
      <c r="F36" s="33" t="str">
        <f>VLOOKUP(B36,'пр.взв.'!B3:H66,5,FALSE)</f>
        <v>#N/A</v>
      </c>
      <c r="G36" s="10" t="str">
        <f>VLOOKUP(B36,'пр.взв.'!B3:H66,6,FALSE)</f>
        <v>#N/A</v>
      </c>
      <c r="H36" s="66" t="str">
        <f>VLOOKUP(B36,'пр.взв.'!B3:H161,7,FALSE)</f>
        <v>#N/A</v>
      </c>
    </row>
    <row r="37" ht="12.75" hidden="1" customHeight="1">
      <c r="A37" s="56"/>
      <c r="B37" s="9"/>
      <c r="C37" s="56"/>
      <c r="D37" s="67"/>
      <c r="E37" s="20"/>
      <c r="F37" s="22"/>
      <c r="G37" s="18"/>
      <c r="H37" s="68"/>
    </row>
    <row r="38" ht="12.75" hidden="1" customHeight="1">
      <c r="A38" s="75">
        <v>16.0</v>
      </c>
      <c r="B38" s="60"/>
      <c r="C38" s="61" t="str">
        <f>VLOOKUP(B38,'пр.взв.'!B3:H68,2,FALSE)</f>
        <v>#N/A</v>
      </c>
      <c r="D38" s="101" t="str">
        <f>VLOOKUP(B38,'пр.взв.'!B3:H161,3,FALSE)</f>
        <v>#N/A</v>
      </c>
      <c r="E38" s="14" t="str">
        <f>VLOOKUP(B38,'пр.взв.'!B3:H68,4,FALSE)</f>
        <v>#N/A</v>
      </c>
      <c r="F38" s="33" t="str">
        <f>VLOOKUP(B38,'пр.взв.'!B3:H68,5,FALSE)</f>
        <v>#N/A</v>
      </c>
      <c r="G38" s="10" t="str">
        <f>VLOOKUP(B38,'пр.взв.'!B3:H68,6,FALSE)</f>
        <v>#N/A</v>
      </c>
      <c r="H38" s="66" t="str">
        <f>VLOOKUP(B38,'пр.взв.'!B3:H163,7,FALSE)</f>
        <v>#N/A</v>
      </c>
    </row>
    <row r="39" ht="13.5" hidden="1" customHeight="1">
      <c r="A39" s="38"/>
      <c r="B39" s="15"/>
      <c r="C39" s="38"/>
      <c r="D39" s="79"/>
      <c r="E39" s="43"/>
      <c r="F39" s="41"/>
      <c r="G39" s="45"/>
      <c r="H39" s="46"/>
    </row>
    <row r="40" ht="12.75" customHeight="1"/>
    <row r="41" ht="12.75" customHeight="1"/>
    <row r="42" ht="15.0" customHeight="1">
      <c r="A42" s="131" t="str">
        <f>HYPERLINK('[3]реквизиты'!$A$6)</f>
        <v>#REF!</v>
      </c>
      <c r="B42" s="131"/>
      <c r="C42" s="131"/>
      <c r="D42" s="74"/>
      <c r="E42" s="74"/>
      <c r="F42" s="74"/>
      <c r="G42" s="133" t="str">
        <f>'[1]реквизиты'!$G$7</f>
        <v>#REF!</v>
      </c>
    </row>
    <row r="43" ht="15.0" customHeight="1">
      <c r="A43" s="131"/>
      <c r="B43" s="131"/>
      <c r="C43" s="131"/>
      <c r="D43" s="74"/>
      <c r="E43" s="74"/>
      <c r="F43" s="74"/>
      <c r="G43" s="134" t="str">
        <f>'[1]реквизиты'!$G$8</f>
        <v>#REF!</v>
      </c>
    </row>
    <row r="44" ht="15.0" customHeight="1">
      <c r="A44" s="131"/>
      <c r="B44" s="131"/>
      <c r="C44" s="131"/>
      <c r="D44" s="74"/>
      <c r="E44" s="74"/>
      <c r="F44" s="74"/>
      <c r="G44" s="74"/>
    </row>
    <row r="45" ht="15.0" customHeight="1">
      <c r="A45" s="131" t="str">
        <f>HYPERLINK('[3]реквизиты'!$A$8)</f>
        <v>#REF!</v>
      </c>
      <c r="B45" s="131"/>
      <c r="C45" s="131"/>
      <c r="D45" s="74"/>
      <c r="E45" s="74"/>
      <c r="F45" s="74"/>
      <c r="G45" s="133" t="str">
        <f>'[1]реквизиты'!$G$9</f>
        <v>#REF!</v>
      </c>
    </row>
    <row r="46" ht="15.0" customHeight="1">
      <c r="A46" s="131"/>
      <c r="B46" s="131"/>
      <c r="C46" s="131"/>
      <c r="D46" s="74"/>
      <c r="E46" s="74"/>
      <c r="F46" s="74"/>
      <c r="G46" s="134" t="str">
        <f>'[1]реквизиты'!$G$10</f>
        <v>#REF!</v>
      </c>
      <c r="H46" s="74"/>
    </row>
    <row r="47" ht="12.75" customHeight="1">
      <c r="D47" s="74"/>
      <c r="E47" s="74"/>
      <c r="F47" s="74"/>
      <c r="G47" s="74"/>
    </row>
    <row r="48" ht="12.75" customHeight="1">
      <c r="D48" s="74"/>
      <c r="E48" s="74"/>
      <c r="F48" s="74"/>
      <c r="G48" s="74"/>
    </row>
    <row r="49" ht="12.75" customHeight="1">
      <c r="D49" s="74"/>
      <c r="E49" s="74"/>
      <c r="F49" s="74"/>
      <c r="G49" s="74"/>
    </row>
    <row r="50" ht="12.75" customHeight="1">
      <c r="D50" s="74"/>
      <c r="E50" s="74"/>
      <c r="F50" s="74"/>
      <c r="G50" s="74"/>
    </row>
    <row r="51" ht="12.75" customHeight="1">
      <c r="D51" s="74"/>
      <c r="E51" s="74"/>
      <c r="F51" s="74"/>
      <c r="G51" s="74"/>
    </row>
    <row r="52" ht="12.75" customHeight="1">
      <c r="D52" s="74"/>
      <c r="E52" s="74"/>
      <c r="F52" s="74"/>
      <c r="G52" s="74"/>
    </row>
    <row r="53" ht="12.75" customHeight="1">
      <c r="D53" s="74"/>
      <c r="E53" s="74"/>
      <c r="F53" s="74"/>
      <c r="G53" s="74"/>
    </row>
    <row r="54" ht="12.75" customHeight="1">
      <c r="D54" s="74"/>
      <c r="E54" s="74"/>
      <c r="F54" s="74"/>
      <c r="G54" s="74"/>
    </row>
    <row r="55" ht="12.75" customHeight="1">
      <c r="D55" s="74"/>
      <c r="E55" s="74"/>
      <c r="F55" s="74"/>
      <c r="G55" s="74"/>
    </row>
    <row r="56" ht="12.75" customHeight="1">
      <c r="D56" s="74"/>
      <c r="E56" s="74"/>
      <c r="F56" s="74"/>
      <c r="G56" s="74"/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0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B34:B35"/>
    <mergeCell ref="C34:C35"/>
    <mergeCell ref="D34:D35"/>
    <mergeCell ref="E34:E35"/>
    <mergeCell ref="F34:F35"/>
    <mergeCell ref="G34:G35"/>
    <mergeCell ref="H34:H35"/>
    <mergeCell ref="A34:A35"/>
    <mergeCell ref="A36:A37"/>
    <mergeCell ref="B36:B37"/>
    <mergeCell ref="C36:C37"/>
    <mergeCell ref="D36:D37"/>
    <mergeCell ref="E36:E37"/>
    <mergeCell ref="F36:F37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38:F39"/>
    <mergeCell ref="G38:G39"/>
    <mergeCell ref="G36:G37"/>
    <mergeCell ref="H36:H37"/>
    <mergeCell ref="A38:A39"/>
    <mergeCell ref="B38:B39"/>
    <mergeCell ref="C38:C39"/>
    <mergeCell ref="D38:D39"/>
    <mergeCell ref="E38:E39"/>
    <mergeCell ref="H38:H39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F22:F23"/>
    <mergeCell ref="G22:G23"/>
    <mergeCell ref="G20:G21"/>
    <mergeCell ref="H20:H21"/>
    <mergeCell ref="B22:B23"/>
    <mergeCell ref="C22:C23"/>
    <mergeCell ref="D22:D23"/>
    <mergeCell ref="E22:E23"/>
    <mergeCell ref="H22:H23"/>
    <mergeCell ref="G24:G25"/>
    <mergeCell ref="H24:H25"/>
    <mergeCell ref="A22:A23"/>
    <mergeCell ref="A24:A25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G26:G27"/>
    <mergeCell ref="H26:H27"/>
    <mergeCell ref="A26:A27"/>
    <mergeCell ref="A28:A29"/>
    <mergeCell ref="B28:B29"/>
    <mergeCell ref="C28:C29"/>
    <mergeCell ref="D28:D29"/>
    <mergeCell ref="E28:E29"/>
    <mergeCell ref="F28:F29"/>
    <mergeCell ref="F30:F31"/>
    <mergeCell ref="G30:G31"/>
    <mergeCell ref="G28:G29"/>
    <mergeCell ref="H28:H29"/>
    <mergeCell ref="B30:B31"/>
    <mergeCell ref="C30:C31"/>
    <mergeCell ref="D30:D31"/>
    <mergeCell ref="E30:E31"/>
    <mergeCell ref="H30:H31"/>
    <mergeCell ref="G32:G33"/>
    <mergeCell ref="H32:H33"/>
    <mergeCell ref="A30:A31"/>
    <mergeCell ref="A32:A33"/>
    <mergeCell ref="B32:B33"/>
    <mergeCell ref="C32:C33"/>
    <mergeCell ref="D32:D33"/>
    <mergeCell ref="E32:E33"/>
    <mergeCell ref="F32:F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5.86"/>
    <col customWidth="1" min="3" max="3" width="23.14"/>
    <col customWidth="1" min="4" max="4" width="8.0"/>
    <col customWidth="1" min="5" max="5" width="7.86"/>
    <col customWidth="1" min="6" max="6" width="19.86"/>
    <col customWidth="1" min="7" max="26" width="8.0"/>
  </cols>
  <sheetData>
    <row r="1" ht="32.25" customHeight="1">
      <c r="A1" s="3" t="str">
        <f>HYPERLINK('[1]реквизиты'!$A$2)</f>
        <v>#REF!</v>
      </c>
    </row>
    <row r="2" ht="27.0" customHeight="1">
      <c r="D2" s="11" t="s">
        <v>3</v>
      </c>
      <c r="E2" s="25" t="str">
        <f>HYPERLINK('пр.взв.'!D4)</f>
        <v>в.к.    74    кг.</v>
      </c>
    </row>
    <row r="3" ht="21.0" customHeight="1">
      <c r="C3" s="27" t="s">
        <v>14</v>
      </c>
    </row>
    <row r="4" ht="19.5" customHeight="1">
      <c r="C4" s="29" t="s">
        <v>16</v>
      </c>
    </row>
    <row r="5" ht="12.75" customHeight="1">
      <c r="A5" s="10" t="s">
        <v>17</v>
      </c>
      <c r="B5" s="10" t="s">
        <v>6</v>
      </c>
      <c r="C5" s="32" t="s">
        <v>7</v>
      </c>
      <c r="D5" s="10" t="s">
        <v>19</v>
      </c>
      <c r="E5" s="14" t="s">
        <v>20</v>
      </c>
      <c r="F5" s="16"/>
      <c r="G5" s="10" t="s">
        <v>21</v>
      </c>
      <c r="H5" s="10" t="s">
        <v>22</v>
      </c>
      <c r="I5" s="10" t="s">
        <v>23</v>
      </c>
    </row>
    <row r="6" ht="12.75" customHeight="1">
      <c r="A6" s="18"/>
      <c r="B6" s="18"/>
      <c r="C6" s="18"/>
      <c r="D6" s="18"/>
      <c r="E6" s="35"/>
      <c r="F6" s="37"/>
      <c r="G6" s="18"/>
      <c r="H6" s="18"/>
      <c r="I6" s="18"/>
    </row>
    <row r="7" ht="12.75" customHeight="1">
      <c r="A7" s="39"/>
      <c r="B7" s="42" t="str">
        <f>'[2]пр.хода'!C22</f>
        <v>#REF!</v>
      </c>
      <c r="C7" s="44" t="str">
        <f>VLOOKUP(B7,'пр.взв.'!B7:D22,2,FALSE)</f>
        <v>#REF!</v>
      </c>
      <c r="D7" s="44" t="str">
        <f>VLOOKUP(B7,'пр.взв.'!B7:F22,3,FALSE)</f>
        <v>#REF!</v>
      </c>
      <c r="E7" s="14" t="str">
        <f>VLOOKUP(B7,'пр.взв.'!B7:F22,4,FALSE)</f>
        <v>#REF!</v>
      </c>
      <c r="F7" s="49" t="str">
        <f>VLOOKUP(B7,'пр.взв.'!B7:G22,5,FALSE)</f>
        <v>#REF!</v>
      </c>
      <c r="G7" s="51"/>
      <c r="H7" s="40"/>
      <c r="I7" s="10"/>
    </row>
    <row r="8" ht="12.75" customHeight="1">
      <c r="A8" s="18"/>
      <c r="B8" s="18"/>
      <c r="C8" s="18"/>
      <c r="D8" s="18"/>
      <c r="E8" s="35"/>
      <c r="F8" s="37"/>
      <c r="G8" s="22"/>
      <c r="H8" s="18"/>
      <c r="I8" s="18"/>
    </row>
    <row r="9" ht="12.75" customHeight="1">
      <c r="A9" s="53"/>
      <c r="B9" s="42" t="str">
        <f>'[2]пр.хода'!B27</f>
        <v>#REF!</v>
      </c>
      <c r="C9" s="44" t="str">
        <f>VLOOKUP(B9,'пр.взв.'!B7:D24,2,FALSE)</f>
        <v>#REF!</v>
      </c>
      <c r="D9" s="44" t="str">
        <f>VLOOKUP(B9,'пр.взв.'!B7:F24,3,FALSE)</f>
        <v>#REF!</v>
      </c>
      <c r="E9" s="14" t="str">
        <f>VLOOKUP(B9,'пр.взв.'!B9:F24,4,FALSE)</f>
        <v>#REF!</v>
      </c>
      <c r="F9" s="49" t="str">
        <f>VLOOKUP(B9,'пр.взв.'!B7:G24,5,FALSE)</f>
        <v>#REF!</v>
      </c>
      <c r="G9" s="51"/>
      <c r="H9" s="10"/>
      <c r="I9" s="10"/>
    </row>
    <row r="10" ht="12.75" customHeight="1">
      <c r="A10" s="18"/>
      <c r="B10" s="18"/>
      <c r="C10" s="18"/>
      <c r="D10" s="18"/>
      <c r="E10" s="20"/>
      <c r="F10" s="22"/>
      <c r="G10" s="22"/>
      <c r="H10" s="18"/>
      <c r="I10" s="18"/>
    </row>
    <row r="11" ht="29.25" customHeight="1">
      <c r="A11" s="62" t="s">
        <v>38</v>
      </c>
      <c r="B11" s="62"/>
    </row>
    <row r="12" ht="19.5" customHeight="1">
      <c r="B12" s="62" t="s">
        <v>41</v>
      </c>
      <c r="C12" s="63"/>
      <c r="D12" s="63"/>
      <c r="E12" s="63"/>
      <c r="F12" s="63"/>
      <c r="G12" s="63"/>
      <c r="H12" s="63"/>
      <c r="I12" s="63"/>
    </row>
    <row r="13" ht="19.5" customHeight="1">
      <c r="B13" s="62" t="s">
        <v>44</v>
      </c>
      <c r="C13" s="63"/>
      <c r="D13" s="63"/>
      <c r="E13" s="63"/>
      <c r="F13" s="63"/>
      <c r="G13" s="63"/>
      <c r="H13" s="63"/>
      <c r="I13" s="63"/>
    </row>
    <row r="14" ht="19.5" customHeight="1"/>
    <row r="15" ht="19.5" customHeight="1">
      <c r="C15" s="65" t="s">
        <v>46</v>
      </c>
    </row>
    <row r="16" ht="24.75" customHeight="1">
      <c r="C16" s="29" t="s">
        <v>48</v>
      </c>
      <c r="E16" s="25" t="str">
        <f>HYPERLINK('пр.взв.'!D4)</f>
        <v>в.к.    74    кг.</v>
      </c>
    </row>
    <row r="17" ht="12.75" customHeight="1">
      <c r="A17" s="10" t="s">
        <v>17</v>
      </c>
      <c r="B17" s="10" t="s">
        <v>6</v>
      </c>
      <c r="C17" s="32" t="s">
        <v>7</v>
      </c>
      <c r="D17" s="10" t="s">
        <v>19</v>
      </c>
      <c r="E17" s="14" t="s">
        <v>20</v>
      </c>
      <c r="F17" s="16"/>
      <c r="G17" s="10" t="s">
        <v>21</v>
      </c>
      <c r="H17" s="10" t="s">
        <v>22</v>
      </c>
      <c r="I17" s="10" t="s">
        <v>23</v>
      </c>
    </row>
    <row r="18" ht="12.75" customHeight="1">
      <c r="A18" s="18"/>
      <c r="B18" s="18"/>
      <c r="C18" s="18"/>
      <c r="D18" s="18"/>
      <c r="E18" s="35"/>
      <c r="F18" s="37"/>
      <c r="G18" s="18"/>
      <c r="H18" s="18"/>
      <c r="I18" s="18"/>
    </row>
    <row r="19" ht="12.75" customHeight="1">
      <c r="A19" s="39"/>
      <c r="B19" s="42" t="str">
        <f>'[2]пр.хода'!C34</f>
        <v>#REF!</v>
      </c>
      <c r="C19" s="44" t="str">
        <f>VLOOKUP(B19,'пр.взв.'!B1:D34,2,FALSE)</f>
        <v>#REF!</v>
      </c>
      <c r="D19" s="44" t="str">
        <f>VLOOKUP(B19,'пр.взв.'!B1:F34,3,FALSE)</f>
        <v>#REF!</v>
      </c>
      <c r="E19" s="14" t="str">
        <f>VLOOKUP(B19,'пр.взв.'!B1:F34,4,FALSE)</f>
        <v>#REF!</v>
      </c>
      <c r="F19" s="49" t="str">
        <f>VLOOKUP(B19,'пр.взв.'!B1:G34,5,FALSE)</f>
        <v>#REF!</v>
      </c>
      <c r="G19" s="51"/>
      <c r="H19" s="40"/>
      <c r="I19" s="10"/>
    </row>
    <row r="20" ht="12.75" customHeight="1">
      <c r="A20" s="18"/>
      <c r="B20" s="18"/>
      <c r="C20" s="18"/>
      <c r="D20" s="18"/>
      <c r="E20" s="35"/>
      <c r="F20" s="37"/>
      <c r="G20" s="22"/>
      <c r="H20" s="18"/>
      <c r="I20" s="18"/>
    </row>
    <row r="21" ht="12.75" customHeight="1">
      <c r="A21" s="53"/>
      <c r="B21" s="42" t="str">
        <f>'[2]пр.хода'!B39</f>
        <v>#REF!</v>
      </c>
      <c r="C21" s="44" t="str">
        <f>VLOOKUP(B21,'пр.взв.'!B1:D36,2,FALSE)</f>
        <v>#REF!</v>
      </c>
      <c r="D21" s="44" t="str">
        <f>VLOOKUP(B21,'пр.взв.'!B1:F36,3,FALSE)</f>
        <v>#REF!</v>
      </c>
      <c r="E21" s="14" t="str">
        <f>VLOOKUP(B21,'пр.взв.'!B2:F36,4,FALSE)</f>
        <v>#REF!</v>
      </c>
      <c r="F21" s="49" t="str">
        <f>VLOOKUP(B21,'пр.взв.'!B1:G36,5,FALSE)</f>
        <v>#REF!</v>
      </c>
      <c r="G21" s="51"/>
      <c r="H21" s="10"/>
      <c r="I21" s="10"/>
    </row>
    <row r="22" ht="12.75" customHeight="1">
      <c r="A22" s="18"/>
      <c r="B22" s="18"/>
      <c r="C22" s="18"/>
      <c r="D22" s="18"/>
      <c r="E22" s="20"/>
      <c r="F22" s="22"/>
      <c r="G22" s="22"/>
      <c r="H22" s="18"/>
      <c r="I22" s="18"/>
    </row>
    <row r="23" ht="29.25" customHeight="1">
      <c r="A23" s="62" t="s">
        <v>38</v>
      </c>
      <c r="B23" s="62"/>
    </row>
    <row r="24" ht="19.5" customHeight="1">
      <c r="B24" s="62" t="s">
        <v>41</v>
      </c>
      <c r="C24" s="63"/>
      <c r="D24" s="63"/>
      <c r="E24" s="63"/>
      <c r="F24" s="63"/>
      <c r="G24" s="63"/>
      <c r="H24" s="63"/>
      <c r="I24" s="63"/>
    </row>
    <row r="25" ht="19.5" customHeight="1">
      <c r="B25" s="62" t="s">
        <v>44</v>
      </c>
      <c r="C25" s="63"/>
      <c r="D25" s="63"/>
      <c r="E25" s="63"/>
      <c r="F25" s="63"/>
      <c r="G25" s="63"/>
      <c r="H25" s="63"/>
      <c r="I25" s="63"/>
    </row>
    <row r="26" ht="19.5" customHeight="1"/>
    <row r="27" ht="19.5" customHeight="1"/>
    <row r="28" ht="19.5" customHeight="1"/>
    <row r="29" ht="15.75" customHeight="1">
      <c r="C29" s="72" t="s">
        <v>57</v>
      </c>
      <c r="E29" s="25" t="str">
        <f>HYPERLINK('пр.взв.'!D4)</f>
        <v>в.к.    74    кг.</v>
      </c>
    </row>
    <row r="30" ht="12.75" customHeight="1">
      <c r="A30" s="10" t="s">
        <v>17</v>
      </c>
      <c r="B30" s="10" t="s">
        <v>6</v>
      </c>
      <c r="C30" s="32" t="s">
        <v>7</v>
      </c>
      <c r="D30" s="10" t="s">
        <v>19</v>
      </c>
      <c r="E30" s="14" t="s">
        <v>20</v>
      </c>
      <c r="F30" s="16"/>
      <c r="G30" s="10" t="s">
        <v>21</v>
      </c>
      <c r="H30" s="10" t="s">
        <v>22</v>
      </c>
      <c r="I30" s="10" t="s">
        <v>23</v>
      </c>
    </row>
    <row r="31" ht="12.75" customHeight="1">
      <c r="A31" s="18"/>
      <c r="B31" s="18"/>
      <c r="C31" s="18"/>
      <c r="D31" s="18"/>
      <c r="E31" s="35"/>
      <c r="F31" s="37"/>
      <c r="G31" s="18"/>
      <c r="H31" s="18"/>
      <c r="I31" s="18"/>
    </row>
    <row r="32" ht="12.75" customHeight="1">
      <c r="A32" s="39"/>
      <c r="B32" s="42" t="str">
        <f>'[2]пр.хода'!C47</f>
        <v>#REF!</v>
      </c>
      <c r="C32" s="44" t="str">
        <f>VLOOKUP(B32,'пр.взв.'!B3:D47,2,FALSE)</f>
        <v>#REF!</v>
      </c>
      <c r="D32" s="44" t="str">
        <f>VLOOKUP(B32,'пр.взв.'!B3:F47,3,FALSE)</f>
        <v>#REF!</v>
      </c>
      <c r="E32" s="14" t="str">
        <f>VLOOKUP(B32,'пр.взв.'!B3:F47,4,FALSE)</f>
        <v>#REF!</v>
      </c>
      <c r="F32" s="49" t="str">
        <f>VLOOKUP(B32,'пр.взв.'!B3:G47,5,FALSE)</f>
        <v>#REF!</v>
      </c>
      <c r="G32" s="51"/>
      <c r="H32" s="40"/>
      <c r="I32" s="10"/>
    </row>
    <row r="33" ht="12.75" customHeight="1">
      <c r="A33" s="18"/>
      <c r="B33" s="18"/>
      <c r="C33" s="18"/>
      <c r="D33" s="18"/>
      <c r="E33" s="35"/>
      <c r="F33" s="37"/>
      <c r="G33" s="22"/>
      <c r="H33" s="18"/>
      <c r="I33" s="18"/>
    </row>
    <row r="34" ht="12.75" customHeight="1">
      <c r="A34" s="53"/>
      <c r="B34" s="42" t="str">
        <f>'[2]пр.хода'!B52</f>
        <v>#REF!</v>
      </c>
      <c r="C34" s="44" t="str">
        <f>VLOOKUP(B34,'пр.взв.'!B3:D49,2,FALSE)</f>
        <v>#REF!</v>
      </c>
      <c r="D34" s="44" t="str">
        <f>VLOOKUP(B34,'пр.взв.'!B3:F49,3,FALSE)</f>
        <v>#REF!</v>
      </c>
      <c r="E34" s="14" t="str">
        <f>VLOOKUP(B34,'пр.взв.'!B3:F49,4,FALSE)</f>
        <v>#REF!</v>
      </c>
      <c r="F34" s="49" t="str">
        <f>VLOOKUP(B34,'пр.взв.'!B3:G49,5,FALSE)</f>
        <v>#REF!</v>
      </c>
      <c r="G34" s="51"/>
      <c r="H34" s="10"/>
      <c r="I34" s="10"/>
    </row>
    <row r="35" ht="12.75" customHeight="1">
      <c r="A35" s="18"/>
      <c r="B35" s="18"/>
      <c r="C35" s="18"/>
      <c r="D35" s="18"/>
      <c r="E35" s="20"/>
      <c r="F35" s="22"/>
      <c r="G35" s="22"/>
      <c r="H35" s="18"/>
      <c r="I35" s="18"/>
    </row>
    <row r="36" ht="36.0" customHeight="1">
      <c r="A36" s="62" t="s">
        <v>38</v>
      </c>
      <c r="B36" s="62"/>
    </row>
    <row r="37" ht="19.5" customHeight="1">
      <c r="B37" s="62" t="s">
        <v>41</v>
      </c>
      <c r="C37" s="63"/>
      <c r="D37" s="63"/>
      <c r="E37" s="63"/>
      <c r="F37" s="63"/>
      <c r="G37" s="63"/>
      <c r="H37" s="63"/>
      <c r="I37" s="63"/>
    </row>
    <row r="38" ht="19.5" customHeight="1">
      <c r="B38" s="62" t="s">
        <v>44</v>
      </c>
      <c r="C38" s="63"/>
      <c r="D38" s="63"/>
      <c r="E38" s="63"/>
      <c r="F38" s="63"/>
      <c r="G38" s="63"/>
      <c r="H38" s="63"/>
      <c r="I38" s="63"/>
    </row>
    <row r="39" ht="19.5" customHeight="1"/>
    <row r="40" ht="12.75" customHeight="1"/>
    <row r="41" ht="12.75" customHeight="1"/>
    <row r="42" ht="12.75" customHeight="1">
      <c r="A42" s="73" t="str">
        <f>HYPERLINK('[1]реквизиты'!$A$20)</f>
        <v>#REF!</v>
      </c>
      <c r="B42" s="62"/>
      <c r="C42" s="62"/>
      <c r="D42" s="62"/>
      <c r="E42" s="74"/>
      <c r="F42" s="65" t="str">
        <f>HYPERLINK('[1]реквизиты'!$G$20)</f>
        <v>#REF!</v>
      </c>
      <c r="G42" s="74" t="str">
        <f>HYPERLINK('[1]реквизиты'!$G$21)</f>
        <v>#REF!</v>
      </c>
    </row>
    <row r="43" ht="12.75" customHeight="1">
      <c r="A43" s="62"/>
      <c r="B43" s="62"/>
      <c r="C43" s="62"/>
      <c r="D43" s="62"/>
      <c r="E43" s="74"/>
      <c r="F43" s="76"/>
      <c r="G43" s="74"/>
    </row>
    <row r="44" ht="12.75" customHeight="1">
      <c r="A44" s="62" t="str">
        <f>HYPERLINK('[1]реквизиты'!$A$22)</f>
        <v>#REF!</v>
      </c>
      <c r="C44" s="62"/>
      <c r="D44" s="62"/>
      <c r="E44" s="62"/>
      <c r="F44" s="65" t="str">
        <f>HYPERLINK('[1]реквизиты'!$G$22)</f>
        <v>#REF!</v>
      </c>
      <c r="G44" s="74" t="str">
        <f>HYPERLINK('[1]реквизиты'!$G$23)</f>
        <v>#REF!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2.29"/>
    <col customWidth="1" min="5" max="5" width="8.14"/>
    <col customWidth="1" min="6" max="6" width="19.29"/>
    <col customWidth="1" min="7" max="7" width="12.86"/>
    <col customWidth="1" min="8" max="8" width="11.43"/>
    <col customWidth="1" min="9" max="26" width="8.0"/>
  </cols>
  <sheetData>
    <row r="1" ht="29.25" customHeight="1">
      <c r="A1" s="1" t="s">
        <v>0</v>
      </c>
    </row>
    <row r="2" ht="29.25" customHeight="1">
      <c r="A2" s="3" t="str">
        <f>HYPERLINK('[1]реквизиты'!$A$2)</f>
        <v>#REF!</v>
      </c>
    </row>
    <row r="3" ht="12.75" customHeight="1">
      <c r="A3" s="5" t="str">
        <f>HYPERLINK('[1]реквизиты'!$A$3)</f>
        <v>#REF!</v>
      </c>
    </row>
    <row r="4" ht="12.75" customHeight="1">
      <c r="D4" s="7" t="s">
        <v>4</v>
      </c>
      <c r="E4" s="9"/>
    </row>
    <row r="5" ht="12.75" customHeight="1">
      <c r="A5" s="10" t="s">
        <v>5</v>
      </c>
      <c r="B5" s="12" t="s">
        <v>6</v>
      </c>
      <c r="C5" s="10" t="s">
        <v>7</v>
      </c>
      <c r="D5" s="10" t="s">
        <v>8</v>
      </c>
      <c r="E5" s="14" t="s">
        <v>9</v>
      </c>
      <c r="F5" s="16"/>
      <c r="G5" s="10" t="s">
        <v>11</v>
      </c>
      <c r="H5" s="10" t="s">
        <v>12</v>
      </c>
    </row>
    <row r="6" ht="12.75" customHeight="1">
      <c r="A6" s="18"/>
      <c r="B6" s="18"/>
      <c r="C6" s="18"/>
      <c r="D6" s="18"/>
      <c r="E6" s="20"/>
      <c r="F6" s="22"/>
      <c r="G6" s="18"/>
      <c r="H6" s="18"/>
    </row>
    <row r="7" ht="12.75" customHeight="1">
      <c r="A7" s="10"/>
      <c r="B7" s="24">
        <v>1.0</v>
      </c>
      <c r="C7" s="26" t="s">
        <v>13</v>
      </c>
      <c r="D7" s="31" t="s">
        <v>15</v>
      </c>
      <c r="E7" s="33" t="s">
        <v>18</v>
      </c>
      <c r="F7" s="33" t="s">
        <v>18</v>
      </c>
      <c r="G7" s="40"/>
      <c r="H7" s="44" t="s">
        <v>24</v>
      </c>
    </row>
    <row r="8" ht="12.75" customHeight="1">
      <c r="A8" s="18"/>
      <c r="B8" s="18"/>
      <c r="C8" s="18"/>
      <c r="D8" s="18"/>
      <c r="E8" s="22"/>
      <c r="F8" s="22"/>
      <c r="G8" s="18"/>
      <c r="H8" s="18"/>
    </row>
    <row r="9" ht="12.75" customHeight="1">
      <c r="A9" s="10"/>
      <c r="B9" s="47">
        <v>2.0</v>
      </c>
      <c r="C9" s="26" t="s">
        <v>25</v>
      </c>
      <c r="D9" s="31" t="s">
        <v>26</v>
      </c>
      <c r="E9" s="33" t="s">
        <v>18</v>
      </c>
      <c r="F9" s="33" t="s">
        <v>18</v>
      </c>
      <c r="G9" s="40"/>
      <c r="H9" s="44" t="s">
        <v>24</v>
      </c>
    </row>
    <row r="10" ht="15.0" customHeight="1">
      <c r="A10" s="18"/>
      <c r="B10" s="18"/>
      <c r="C10" s="18"/>
      <c r="D10" s="18"/>
      <c r="E10" s="22"/>
      <c r="F10" s="22"/>
      <c r="G10" s="18"/>
      <c r="H10" s="18"/>
    </row>
    <row r="11" ht="12.75" customHeight="1">
      <c r="A11" s="10"/>
      <c r="B11" s="47">
        <v>3.0</v>
      </c>
      <c r="C11" s="26" t="s">
        <v>27</v>
      </c>
      <c r="D11" s="31" t="s">
        <v>28</v>
      </c>
      <c r="E11" s="33" t="s">
        <v>29</v>
      </c>
      <c r="F11" s="33" t="s">
        <v>29</v>
      </c>
      <c r="G11" s="40"/>
      <c r="H11" s="44" t="s">
        <v>30</v>
      </c>
    </row>
    <row r="12" ht="15.0" customHeight="1">
      <c r="A12" s="18"/>
      <c r="B12" s="18"/>
      <c r="C12" s="18"/>
      <c r="D12" s="18"/>
      <c r="E12" s="22"/>
      <c r="F12" s="22"/>
      <c r="G12" s="18"/>
      <c r="H12" s="18"/>
    </row>
    <row r="13" ht="15.0" customHeight="1">
      <c r="A13" s="10"/>
      <c r="B13" s="47">
        <v>4.0</v>
      </c>
      <c r="C13" s="26" t="s">
        <v>31</v>
      </c>
      <c r="D13" s="31" t="s">
        <v>32</v>
      </c>
      <c r="E13" s="33" t="s">
        <v>29</v>
      </c>
      <c r="F13" s="33" t="s">
        <v>29</v>
      </c>
      <c r="G13" s="40"/>
      <c r="H13" s="44" t="s">
        <v>30</v>
      </c>
    </row>
    <row r="14" ht="15.75" customHeight="1">
      <c r="A14" s="18"/>
      <c r="B14" s="18"/>
      <c r="C14" s="18"/>
      <c r="D14" s="18"/>
      <c r="E14" s="22"/>
      <c r="F14" s="22"/>
      <c r="G14" s="18"/>
      <c r="H14" s="18"/>
    </row>
    <row r="15" ht="12.75" customHeight="1">
      <c r="A15" s="10"/>
      <c r="B15" s="47">
        <v>5.0</v>
      </c>
      <c r="C15" s="26" t="s">
        <v>33</v>
      </c>
      <c r="D15" s="31" t="s">
        <v>34</v>
      </c>
      <c r="E15" s="33" t="s">
        <v>18</v>
      </c>
      <c r="F15" s="33" t="s">
        <v>18</v>
      </c>
      <c r="G15" s="40"/>
      <c r="H15" s="44" t="s">
        <v>35</v>
      </c>
    </row>
    <row r="16" ht="15.0" customHeight="1">
      <c r="A16" s="18"/>
      <c r="B16" s="18"/>
      <c r="C16" s="18"/>
      <c r="D16" s="18"/>
      <c r="E16" s="22"/>
      <c r="F16" s="22"/>
      <c r="G16" s="18"/>
      <c r="H16" s="18"/>
    </row>
    <row r="17" ht="12.75" customHeight="1">
      <c r="A17" s="10"/>
      <c r="B17" s="47">
        <v>6.0</v>
      </c>
      <c r="C17" s="26" t="s">
        <v>36</v>
      </c>
      <c r="D17" s="31" t="s">
        <v>37</v>
      </c>
      <c r="E17" s="33" t="s">
        <v>39</v>
      </c>
      <c r="F17" s="33" t="s">
        <v>39</v>
      </c>
      <c r="G17" s="40"/>
      <c r="H17" s="44" t="s">
        <v>40</v>
      </c>
    </row>
    <row r="18" ht="15.0" customHeight="1">
      <c r="A18" s="18"/>
      <c r="B18" s="18"/>
      <c r="C18" s="18"/>
      <c r="D18" s="18"/>
      <c r="E18" s="22"/>
      <c r="F18" s="22"/>
      <c r="G18" s="18"/>
      <c r="H18" s="18"/>
    </row>
    <row r="19" ht="12.75" customHeight="1">
      <c r="A19" s="10"/>
      <c r="B19" s="47">
        <v>7.0</v>
      </c>
      <c r="C19" s="26" t="s">
        <v>42</v>
      </c>
      <c r="D19" s="31" t="s">
        <v>43</v>
      </c>
      <c r="E19" s="33" t="s">
        <v>45</v>
      </c>
      <c r="F19" s="33" t="s">
        <v>45</v>
      </c>
      <c r="G19" s="40"/>
      <c r="H19" s="44" t="s">
        <v>47</v>
      </c>
    </row>
    <row r="20" ht="15.0" customHeight="1">
      <c r="A20" s="18"/>
      <c r="B20" s="18"/>
      <c r="C20" s="18"/>
      <c r="D20" s="18"/>
      <c r="E20" s="22"/>
      <c r="F20" s="22"/>
      <c r="G20" s="18"/>
      <c r="H20" s="18"/>
    </row>
    <row r="21" ht="12.75" customHeight="1">
      <c r="A21" s="10"/>
      <c r="B21" s="47">
        <v>8.0</v>
      </c>
      <c r="C21" s="26" t="s">
        <v>49</v>
      </c>
      <c r="D21" s="31" t="s">
        <v>50</v>
      </c>
      <c r="E21" s="33" t="s">
        <v>51</v>
      </c>
      <c r="F21" s="33" t="s">
        <v>51</v>
      </c>
      <c r="G21" s="40"/>
      <c r="H21" s="44" t="s">
        <v>52</v>
      </c>
    </row>
    <row r="22" ht="15.0" customHeight="1">
      <c r="A22" s="18"/>
      <c r="B22" s="18"/>
      <c r="C22" s="18"/>
      <c r="D22" s="18"/>
      <c r="E22" s="22"/>
      <c r="F22" s="22"/>
      <c r="G22" s="18"/>
      <c r="H22" s="18"/>
    </row>
    <row r="23" ht="12.75" customHeight="1">
      <c r="A23" s="10"/>
      <c r="B23" s="47">
        <v>9.0</v>
      </c>
      <c r="C23" s="26" t="s">
        <v>53</v>
      </c>
      <c r="D23" s="31" t="s">
        <v>54</v>
      </c>
      <c r="E23" s="33" t="s">
        <v>55</v>
      </c>
      <c r="F23" s="33" t="s">
        <v>55</v>
      </c>
      <c r="G23" s="40"/>
      <c r="H23" s="44" t="s">
        <v>56</v>
      </c>
    </row>
    <row r="24" ht="15.0" customHeight="1">
      <c r="A24" s="18"/>
      <c r="B24" s="18"/>
      <c r="C24" s="18"/>
      <c r="D24" s="18"/>
      <c r="E24" s="22"/>
      <c r="F24" s="22"/>
      <c r="G24" s="18"/>
      <c r="H24" s="18"/>
    </row>
    <row r="25" ht="12.75" customHeight="1">
      <c r="A25" s="10"/>
      <c r="B25" s="47"/>
      <c r="C25" s="69"/>
      <c r="D25" s="71"/>
      <c r="E25" s="14"/>
      <c r="F25" s="33"/>
      <c r="G25" s="40"/>
      <c r="H25" s="71"/>
    </row>
    <row r="26" ht="15.0" customHeight="1">
      <c r="A26" s="18"/>
      <c r="B26" s="18"/>
      <c r="C26" s="18"/>
      <c r="D26" s="18"/>
      <c r="E26" s="20"/>
      <c r="F26" s="22"/>
      <c r="G26" s="18"/>
      <c r="H26" s="18"/>
    </row>
    <row r="27" ht="12.75" customHeight="1">
      <c r="A27" s="10"/>
      <c r="B27" s="47"/>
      <c r="C27" s="69"/>
      <c r="D27" s="71"/>
      <c r="E27" s="14"/>
      <c r="F27" s="33"/>
      <c r="G27" s="40"/>
      <c r="H27" s="71"/>
    </row>
    <row r="28" ht="15.0" customHeight="1">
      <c r="A28" s="18"/>
      <c r="B28" s="18"/>
      <c r="C28" s="18"/>
      <c r="D28" s="18"/>
      <c r="E28" s="20"/>
      <c r="F28" s="22"/>
      <c r="G28" s="18"/>
      <c r="H28" s="18"/>
    </row>
    <row r="29" ht="12.75" customHeight="1">
      <c r="A29" s="10"/>
      <c r="B29" s="47"/>
      <c r="C29" s="69"/>
      <c r="D29" s="71"/>
      <c r="E29" s="14"/>
      <c r="F29" s="33"/>
      <c r="G29" s="40"/>
      <c r="H29" s="71"/>
    </row>
    <row r="30" ht="15.0" customHeight="1">
      <c r="A30" s="18"/>
      <c r="B30" s="18"/>
      <c r="C30" s="18"/>
      <c r="D30" s="18"/>
      <c r="E30" s="20"/>
      <c r="F30" s="22"/>
      <c r="G30" s="18"/>
      <c r="H30" s="18"/>
    </row>
    <row r="31" ht="15.75" customHeight="1">
      <c r="A31" s="10"/>
      <c r="B31" s="47"/>
      <c r="C31" s="69"/>
      <c r="D31" s="71"/>
      <c r="E31" s="14"/>
      <c r="F31" s="33"/>
      <c r="G31" s="40"/>
      <c r="H31" s="71"/>
    </row>
    <row r="32" ht="15.0" customHeight="1">
      <c r="A32" s="18"/>
      <c r="B32" s="18"/>
      <c r="C32" s="18"/>
      <c r="D32" s="18"/>
      <c r="E32" s="20"/>
      <c r="F32" s="22"/>
      <c r="G32" s="18"/>
      <c r="H32" s="18"/>
    </row>
    <row r="33" ht="12.75" customHeight="1">
      <c r="A33" s="10"/>
      <c r="B33" s="47"/>
      <c r="C33" s="69"/>
      <c r="D33" s="71"/>
      <c r="E33" s="14"/>
      <c r="F33" s="33"/>
      <c r="G33" s="40"/>
      <c r="H33" s="71"/>
    </row>
    <row r="34" ht="15.0" customHeight="1">
      <c r="A34" s="18"/>
      <c r="B34" s="18"/>
      <c r="C34" s="18"/>
      <c r="D34" s="18"/>
      <c r="E34" s="20"/>
      <c r="F34" s="22"/>
      <c r="G34" s="18"/>
      <c r="H34" s="18"/>
    </row>
    <row r="35" ht="12.75" customHeight="1">
      <c r="A35" s="10"/>
      <c r="B35" s="47"/>
      <c r="C35" s="69"/>
      <c r="D35" s="71"/>
      <c r="E35" s="14"/>
      <c r="F35" s="33"/>
      <c r="G35" s="40"/>
      <c r="H35" s="71"/>
    </row>
    <row r="36" ht="15.0" customHeight="1">
      <c r="A36" s="18"/>
      <c r="B36" s="18"/>
      <c r="C36" s="18"/>
      <c r="D36" s="18"/>
      <c r="E36" s="20"/>
      <c r="F36" s="22"/>
      <c r="G36" s="18"/>
      <c r="H36" s="18"/>
    </row>
    <row r="37" ht="12.75" customHeight="1">
      <c r="A37" s="10"/>
      <c r="B37" s="47"/>
      <c r="C37" s="69"/>
      <c r="D37" s="71"/>
      <c r="E37" s="14"/>
      <c r="F37" s="33"/>
      <c r="G37" s="40"/>
      <c r="H37" s="71"/>
    </row>
    <row r="38" ht="15.0" customHeight="1">
      <c r="A38" s="18"/>
      <c r="B38" s="18"/>
      <c r="C38" s="18"/>
      <c r="D38" s="18"/>
      <c r="E38" s="20"/>
      <c r="F38" s="22"/>
      <c r="G38" s="18"/>
      <c r="H38" s="18"/>
    </row>
    <row r="39" ht="15.75" customHeight="1"/>
    <row r="40" ht="12.75" customHeight="1"/>
    <row r="41" ht="12.75" customHeight="1">
      <c r="A41" s="73" t="str">
        <f>HYPERLINK('[1]реквизиты'!$A$20)</f>
        <v>#REF!</v>
      </c>
      <c r="B41" s="62"/>
      <c r="C41" s="62"/>
      <c r="D41" s="62"/>
      <c r="E41" s="62" t="str">
        <f>HYPERLINK('[1]реквизиты'!$G$20)</f>
        <v>#REF!</v>
      </c>
      <c r="F41" s="74" t="str">
        <f>HYPERLINK('[1]реквизиты'!$G$21)</f>
        <v>#REF!</v>
      </c>
    </row>
    <row r="42" ht="12.75" customHeight="1">
      <c r="A42" s="62"/>
      <c r="B42" s="62"/>
      <c r="C42" s="62"/>
      <c r="D42" s="62"/>
      <c r="E42" s="74"/>
    </row>
    <row r="43" ht="12.75" customHeight="1">
      <c r="A43" s="62" t="str">
        <f>HYPERLINK('[1]реквизиты'!$A$22)</f>
        <v>#REF!</v>
      </c>
      <c r="B43" s="62"/>
      <c r="C43" s="62"/>
      <c r="D43" s="62"/>
      <c r="E43" s="62" t="str">
        <f>HYPERLINK('[1]реквизиты'!$G$22)</f>
        <v>#REF!</v>
      </c>
      <c r="F43" s="74" t="str">
        <f>HYPERLINK('[1]реквизиты'!$G$23)</f>
        <v>#REF!</v>
      </c>
    </row>
    <row r="44" ht="12.75" customHeight="1">
      <c r="A44" s="62"/>
      <c r="B44" s="62"/>
      <c r="C44" s="62"/>
      <c r="D44" s="62"/>
      <c r="E44" s="7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9">
    <mergeCell ref="B27:B28"/>
    <mergeCell ref="C27:C28"/>
    <mergeCell ref="D27:D28"/>
    <mergeCell ref="E27:E28"/>
    <mergeCell ref="F27:F28"/>
    <mergeCell ref="G27:G28"/>
    <mergeCell ref="H27:H28"/>
    <mergeCell ref="A27:A28"/>
    <mergeCell ref="A29:A30"/>
    <mergeCell ref="B29:B30"/>
    <mergeCell ref="C29:C30"/>
    <mergeCell ref="D29:D30"/>
    <mergeCell ref="E29:E30"/>
    <mergeCell ref="F29:F30"/>
    <mergeCell ref="G33:G34"/>
    <mergeCell ref="H33:H34"/>
    <mergeCell ref="A31:A32"/>
    <mergeCell ref="A33:A34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G35:G36"/>
    <mergeCell ref="H35:H36"/>
    <mergeCell ref="A35:A36"/>
    <mergeCell ref="A37:A38"/>
    <mergeCell ref="B37:B38"/>
    <mergeCell ref="C37:C38"/>
    <mergeCell ref="D37:D38"/>
    <mergeCell ref="E37:E38"/>
    <mergeCell ref="F37:F38"/>
    <mergeCell ref="D5:D6"/>
    <mergeCell ref="E5:F6"/>
    <mergeCell ref="G5:G6"/>
    <mergeCell ref="H5:H6"/>
    <mergeCell ref="A1:H1"/>
    <mergeCell ref="A2:H2"/>
    <mergeCell ref="A3:G3"/>
    <mergeCell ref="D4:E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37:G38"/>
    <mergeCell ref="H37:H38"/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F23:F24"/>
    <mergeCell ref="G23:G24"/>
    <mergeCell ref="G21:G22"/>
    <mergeCell ref="H21:H22"/>
    <mergeCell ref="B23:B24"/>
    <mergeCell ref="C23:C24"/>
    <mergeCell ref="D23:D24"/>
    <mergeCell ref="E23:E24"/>
    <mergeCell ref="H23:H24"/>
    <mergeCell ref="G25:G26"/>
    <mergeCell ref="H25:H26"/>
    <mergeCell ref="A23:A24"/>
    <mergeCell ref="A25:A26"/>
    <mergeCell ref="B25:B26"/>
    <mergeCell ref="C25:C26"/>
    <mergeCell ref="D25:D26"/>
    <mergeCell ref="E25:E26"/>
    <mergeCell ref="F25:F26"/>
    <mergeCell ref="F31:F32"/>
    <mergeCell ref="G31:G32"/>
    <mergeCell ref="G29:G30"/>
    <mergeCell ref="H29:H30"/>
    <mergeCell ref="B31:B32"/>
    <mergeCell ref="C31:C32"/>
    <mergeCell ref="D31:D32"/>
    <mergeCell ref="E31:E32"/>
    <mergeCell ref="H31:H3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7.0"/>
    <col customWidth="1" min="3" max="3" width="22.71"/>
    <col customWidth="1" min="4" max="5" width="8.0"/>
    <col customWidth="1" min="6" max="6" width="19.0"/>
    <col customWidth="1" min="7" max="9" width="8.0"/>
    <col customWidth="1" min="10" max="10" width="5.71"/>
    <col customWidth="1" min="11" max="11" width="7.0"/>
    <col customWidth="1" min="12" max="12" width="22.71"/>
    <col customWidth="1" min="13" max="14" width="8.0"/>
    <col customWidth="1" min="15" max="15" width="19.0"/>
    <col customWidth="1" min="16" max="26" width="8.0"/>
  </cols>
  <sheetData>
    <row r="1" ht="15.75" customHeight="1">
      <c r="B1" s="82" t="s">
        <v>59</v>
      </c>
      <c r="K1" s="82" t="s">
        <v>59</v>
      </c>
    </row>
    <row r="2" ht="15.75" customHeight="1">
      <c r="B2" s="85" t="str">
        <f>'пр.взв.'!D4</f>
        <v>в.к.    74    кг.</v>
      </c>
      <c r="K2" s="85" t="str">
        <f>'круги'!H3</f>
        <v/>
      </c>
    </row>
    <row r="3" ht="12.75" customHeight="1"/>
    <row r="4" ht="16.5" customHeight="1">
      <c r="B4" s="86" t="s">
        <v>60</v>
      </c>
      <c r="C4" s="88" t="s">
        <v>61</v>
      </c>
      <c r="D4" s="90" t="s">
        <v>62</v>
      </c>
      <c r="E4" s="88"/>
      <c r="F4" s="86"/>
      <c r="G4" s="88"/>
      <c r="H4" s="88"/>
      <c r="I4" s="88"/>
      <c r="J4" s="88"/>
      <c r="K4" s="86" t="s">
        <v>44</v>
      </c>
      <c r="L4" s="88" t="s">
        <v>61</v>
      </c>
      <c r="M4" s="90" t="s">
        <v>62</v>
      </c>
      <c r="N4" s="88"/>
      <c r="O4" s="86"/>
      <c r="P4" s="88"/>
      <c r="Q4" s="88"/>
      <c r="R4" s="88"/>
    </row>
    <row r="5" ht="12.75" customHeight="1">
      <c r="A5" s="93" t="s">
        <v>63</v>
      </c>
      <c r="B5" s="97" t="s">
        <v>6</v>
      </c>
      <c r="C5" s="99" t="s">
        <v>7</v>
      </c>
      <c r="D5" s="99" t="s">
        <v>19</v>
      </c>
      <c r="E5" s="99" t="s">
        <v>20</v>
      </c>
      <c r="F5" s="99" t="s">
        <v>21</v>
      </c>
      <c r="G5" s="103" t="s">
        <v>64</v>
      </c>
      <c r="H5" s="99" t="s">
        <v>65</v>
      </c>
      <c r="I5" s="105" t="s">
        <v>23</v>
      </c>
      <c r="J5" s="93" t="s">
        <v>63</v>
      </c>
      <c r="K5" s="97" t="s">
        <v>6</v>
      </c>
      <c r="L5" s="99" t="s">
        <v>7</v>
      </c>
      <c r="M5" s="99" t="s">
        <v>19</v>
      </c>
      <c r="N5" s="99" t="s">
        <v>20</v>
      </c>
      <c r="O5" s="99" t="s">
        <v>21</v>
      </c>
      <c r="P5" s="103" t="s">
        <v>64</v>
      </c>
      <c r="Q5" s="99" t="s">
        <v>65</v>
      </c>
      <c r="R5" s="105" t="s">
        <v>23</v>
      </c>
    </row>
    <row r="6" ht="13.5" customHeight="1">
      <c r="A6" s="79"/>
      <c r="B6" s="22"/>
      <c r="C6" s="45"/>
      <c r="D6" s="45"/>
      <c r="E6" s="45"/>
      <c r="F6" s="45"/>
      <c r="G6" s="45"/>
      <c r="H6" s="45"/>
      <c r="I6" s="46"/>
      <c r="J6" s="79"/>
      <c r="K6" s="22"/>
      <c r="L6" s="45"/>
      <c r="M6" s="45"/>
      <c r="N6" s="45"/>
      <c r="O6" s="45"/>
      <c r="P6" s="45"/>
      <c r="Q6" s="45"/>
      <c r="R6" s="46"/>
    </row>
    <row r="7" ht="12.75" customHeight="1">
      <c r="A7" s="108">
        <v>1.0</v>
      </c>
      <c r="B7" s="110">
        <v>1.0</v>
      </c>
      <c r="C7" s="113" t="str">
        <f>VLOOKUP(B7,'пр.взв.'!B7:E70,2,FALSE)</f>
        <v>Карданов Ренат Муратович</v>
      </c>
      <c r="D7" s="116" t="str">
        <f>VLOOKUP(B7,'пр.взв.'!B7:F106,3,FALSE)</f>
        <v>20.04.2001, КМС</v>
      </c>
      <c r="E7" s="118" t="str">
        <f>VLOOKUP(B7,'пр.взв.'!B7:G106,4,FALSE)</f>
        <v>Воронежская область</v>
      </c>
      <c r="F7" s="120"/>
      <c r="G7" s="121"/>
      <c r="H7" s="122"/>
      <c r="I7" s="32"/>
      <c r="J7" s="108">
        <v>5.0</v>
      </c>
      <c r="K7" s="110">
        <v>2.0</v>
      </c>
      <c r="L7" s="125" t="str">
        <f>VLOOKUP(K7,'пр.взв.'!B7:E70,2,FALSE)</f>
        <v>Гайдуков Юрий Дмитриевич</v>
      </c>
      <c r="M7" s="116" t="str">
        <f>VLOOKUP(K7,'пр.взв.'!B7:F106,3,FALSE)</f>
        <v>13.02.2001, КМС</v>
      </c>
      <c r="N7" s="118" t="str">
        <f>VLOOKUP(K7,'пр.взв.'!B7:G106,4,FALSE)</f>
        <v>Воронежская область</v>
      </c>
      <c r="O7" s="120"/>
      <c r="P7" s="121"/>
      <c r="Q7" s="122"/>
      <c r="R7" s="32"/>
    </row>
    <row r="8" ht="12.75" customHeight="1">
      <c r="A8" s="35"/>
      <c r="B8" s="18"/>
      <c r="C8" s="18"/>
      <c r="D8" s="18"/>
      <c r="E8" s="18"/>
      <c r="F8" s="18"/>
      <c r="G8" s="18"/>
      <c r="H8" s="18"/>
      <c r="I8" s="18"/>
      <c r="J8" s="35"/>
      <c r="K8" s="18"/>
      <c r="L8" s="22"/>
      <c r="M8" s="18"/>
      <c r="N8" s="18"/>
      <c r="O8" s="18"/>
      <c r="P8" s="18"/>
      <c r="Q8" s="18"/>
      <c r="R8" s="18"/>
    </row>
    <row r="9" ht="12.75" customHeight="1">
      <c r="A9" s="35"/>
      <c r="B9" s="110">
        <v>9.0</v>
      </c>
      <c r="C9" s="129" t="str">
        <f>VLOOKUP(B9,'пр.взв.'!B7:E70,2,FALSE)</f>
        <v>Аксянов Радомир Маратович</v>
      </c>
      <c r="D9" s="130" t="str">
        <f>VLOOKUP(B9,'пр.взв.'!B7:F108,3,FALSE)</f>
        <v>09.09.2001, КМС</v>
      </c>
      <c r="E9" s="42" t="str">
        <f>VLOOKUP(B9,'пр.взв.'!B7:G108,4,FALSE)</f>
        <v>Самарская обл.</v>
      </c>
      <c r="F9" s="132"/>
      <c r="G9" s="132"/>
      <c r="H9" s="10"/>
      <c r="I9" s="10"/>
      <c r="J9" s="35"/>
      <c r="K9" s="110">
        <v>10.0</v>
      </c>
      <c r="L9" s="136" t="str">
        <f>VLOOKUP(K9,'пр.взв.'!B7:E70,2,FALSE)</f>
        <v>#N/A</v>
      </c>
      <c r="M9" s="42" t="str">
        <f>VLOOKUP(K9,'пр.взв.'!B7:F108,3,FALSE)</f>
        <v>#N/A</v>
      </c>
      <c r="N9" s="42" t="str">
        <f>VLOOKUP(K9,'пр.взв.'!B7:G108,4,FALSE)</f>
        <v>#N/A</v>
      </c>
      <c r="O9" s="132"/>
      <c r="P9" s="132"/>
      <c r="Q9" s="10"/>
      <c r="R9" s="10"/>
    </row>
    <row r="10" ht="13.5" customHeight="1">
      <c r="A10" s="43"/>
      <c r="B10" s="45"/>
      <c r="C10" s="45"/>
      <c r="D10" s="45"/>
      <c r="E10" s="45"/>
      <c r="F10" s="45"/>
      <c r="G10" s="45"/>
      <c r="H10" s="45"/>
      <c r="I10" s="45"/>
      <c r="J10" s="43"/>
      <c r="K10" s="45"/>
      <c r="L10" s="41"/>
      <c r="M10" s="45"/>
      <c r="N10" s="45"/>
      <c r="O10" s="45"/>
      <c r="P10" s="45"/>
      <c r="Q10" s="45"/>
      <c r="R10" s="45"/>
    </row>
    <row r="11" ht="12.75" customHeight="1">
      <c r="A11" s="108">
        <v>2.0</v>
      </c>
      <c r="B11" s="137">
        <v>5.0</v>
      </c>
      <c r="C11" s="139" t="str">
        <f>VLOOKUP(B11,'пр.взв.'!B7:E70,2,FALSE)</f>
        <v>Токарев Роман Александрович</v>
      </c>
      <c r="D11" s="140" t="str">
        <f>VLOOKUP(B11,'пр.взв.'!B7:F110,3,FALSE)</f>
        <v>08.06.1991, МСМК</v>
      </c>
      <c r="E11" s="141" t="str">
        <f>VLOOKUP(B11,'пр.взв.'!B7:G110,4,FALSE)</f>
        <v>Воронежская область</v>
      </c>
      <c r="F11" s="142"/>
      <c r="G11" s="144"/>
      <c r="H11" s="54"/>
      <c r="I11" s="141"/>
      <c r="J11" s="108">
        <v>6.0</v>
      </c>
      <c r="K11" s="148">
        <v>6.0</v>
      </c>
      <c r="L11" s="150" t="str">
        <f>VLOOKUP(K11,'пр.взв.'!B7:E70,2,FALSE)</f>
        <v>Воробьев Михаил Анатольевич</v>
      </c>
      <c r="M11" s="140" t="str">
        <f>VLOOKUP(K11,'пр.взв.'!B7:F110,3,FALSE)</f>
        <v>29.03.1995, МСМК</v>
      </c>
      <c r="N11" s="141" t="str">
        <f>VLOOKUP(K11,'пр.взв.'!B7:G110,4,FALSE)</f>
        <v>Рязанская обл.</v>
      </c>
      <c r="O11" s="142"/>
      <c r="P11" s="144"/>
      <c r="Q11" s="54"/>
      <c r="R11" s="141"/>
    </row>
    <row r="12" ht="12.75" customHeight="1">
      <c r="A12" s="35"/>
      <c r="B12" s="18"/>
      <c r="C12" s="18"/>
      <c r="D12" s="18"/>
      <c r="E12" s="18"/>
      <c r="F12" s="18"/>
      <c r="G12" s="18"/>
      <c r="H12" s="18"/>
      <c r="I12" s="18"/>
      <c r="J12" s="35"/>
      <c r="K12" s="18"/>
      <c r="L12" s="22"/>
      <c r="M12" s="18"/>
      <c r="N12" s="18"/>
      <c r="O12" s="18"/>
      <c r="P12" s="18"/>
      <c r="Q12" s="18"/>
      <c r="R12" s="18"/>
    </row>
    <row r="13" ht="12.75" customHeight="1">
      <c r="A13" s="35"/>
      <c r="B13" s="110">
        <v>13.0</v>
      </c>
      <c r="C13" s="129" t="str">
        <f>VLOOKUP(B13,'пр.взв.'!B7:E70,2,FALSE)</f>
        <v>#N/A</v>
      </c>
      <c r="D13" s="42" t="str">
        <f>VLOOKUP(B13,'пр.взв.'!B7:F112,3,FALSE)</f>
        <v>#N/A</v>
      </c>
      <c r="E13" s="42" t="str">
        <f>VLOOKUP(B13,'пр.взв.'!B7:G112,4,FALSE)</f>
        <v>#N/A</v>
      </c>
      <c r="F13" s="132"/>
      <c r="G13" s="132"/>
      <c r="H13" s="10"/>
      <c r="I13" s="10"/>
      <c r="J13" s="35"/>
      <c r="K13" s="110">
        <v>14.0</v>
      </c>
      <c r="L13" s="136" t="str">
        <f>VLOOKUP(K13,'пр.взв.'!B7:E70,2,FALSE)</f>
        <v>#N/A</v>
      </c>
      <c r="M13" s="42" t="str">
        <f>VLOOKUP(K13,'пр.взв.'!B7:F112,3,FALSE)</f>
        <v>#N/A</v>
      </c>
      <c r="N13" s="42" t="str">
        <f>VLOOKUP(K13,'пр.взв.'!B7:G112,4,FALSE)</f>
        <v>#N/A</v>
      </c>
      <c r="O13" s="132"/>
      <c r="P13" s="132"/>
      <c r="Q13" s="10"/>
      <c r="R13" s="10"/>
    </row>
    <row r="14" ht="13.5" customHeight="1">
      <c r="A14" s="43"/>
      <c r="B14" s="45"/>
      <c r="C14" s="45"/>
      <c r="D14" s="45"/>
      <c r="E14" s="45"/>
      <c r="F14" s="45"/>
      <c r="G14" s="45"/>
      <c r="H14" s="45"/>
      <c r="I14" s="45"/>
      <c r="J14" s="43"/>
      <c r="K14" s="18"/>
      <c r="L14" s="41"/>
      <c r="M14" s="45"/>
      <c r="N14" s="45"/>
      <c r="O14" s="45"/>
      <c r="P14" s="45"/>
      <c r="Q14" s="45"/>
      <c r="R14" s="45"/>
    </row>
    <row r="15" ht="12.75" customHeight="1">
      <c r="A15" s="108">
        <v>3.0</v>
      </c>
      <c r="B15" s="137">
        <v>3.0</v>
      </c>
      <c r="C15" s="113" t="str">
        <f>VLOOKUP(B15,'пр.взв.'!B7:E70,2,FALSE)</f>
        <v>Котов Александр Сергеевич</v>
      </c>
      <c r="D15" s="116" t="str">
        <f>VLOOKUP(B15,'пр.взв.'!B7:F114,3,FALSE)</f>
        <v>27.08.1996, МС</v>
      </c>
      <c r="E15" s="118" t="str">
        <f>VLOOKUP(B15,'пр.взв.'!B7:G114,4,FALSE)</f>
        <v>Пензенская обл.</v>
      </c>
      <c r="F15" s="120"/>
      <c r="G15" s="121"/>
      <c r="H15" s="122"/>
      <c r="I15" s="32"/>
      <c r="J15" s="108">
        <v>7.0</v>
      </c>
      <c r="K15" s="137">
        <v>4.0</v>
      </c>
      <c r="L15" s="125" t="str">
        <f>VLOOKUP(K15,'пр.взв.'!B7:E70,2,FALSE)</f>
        <v>Суряев Евгений Сергеевич</v>
      </c>
      <c r="M15" s="116" t="str">
        <f>VLOOKUP(K15,'пр.взв.'!B7:F114,3,FALSE)</f>
        <v>29.03.1996, КМС</v>
      </c>
      <c r="N15" s="118" t="str">
        <f>VLOOKUP(K15,'пр.взв.'!B7:G114,4,FALSE)</f>
        <v>Пензенская обл.</v>
      </c>
      <c r="O15" s="120"/>
      <c r="P15" s="121"/>
      <c r="Q15" s="122"/>
      <c r="R15" s="32"/>
    </row>
    <row r="16" ht="12.75" customHeight="1">
      <c r="A16" s="35"/>
      <c r="B16" s="18"/>
      <c r="C16" s="18"/>
      <c r="D16" s="18"/>
      <c r="E16" s="18"/>
      <c r="F16" s="18"/>
      <c r="G16" s="18"/>
      <c r="H16" s="18"/>
      <c r="I16" s="18"/>
      <c r="J16" s="35"/>
      <c r="K16" s="18"/>
      <c r="L16" s="22"/>
      <c r="M16" s="18"/>
      <c r="N16" s="18"/>
      <c r="O16" s="18"/>
      <c r="P16" s="18"/>
      <c r="Q16" s="18"/>
      <c r="R16" s="18"/>
    </row>
    <row r="17" ht="12.75" customHeight="1">
      <c r="A17" s="35"/>
      <c r="B17" s="110">
        <v>11.0</v>
      </c>
      <c r="C17" s="129" t="str">
        <f>VLOOKUP(B17,'пр.взв.'!B7:E70,2,FALSE)</f>
        <v>#N/A</v>
      </c>
      <c r="D17" s="42" t="str">
        <f>VLOOKUP(B17,'пр.взв.'!B7:F116,3,FALSE)</f>
        <v>#N/A</v>
      </c>
      <c r="E17" s="42" t="str">
        <f>VLOOKUP(B17,'пр.взв.'!B7:G116,4,FALSE)</f>
        <v>#N/A</v>
      </c>
      <c r="F17" s="132"/>
      <c r="G17" s="132"/>
      <c r="H17" s="10"/>
      <c r="I17" s="10"/>
      <c r="J17" s="35"/>
      <c r="K17" s="110">
        <v>12.0</v>
      </c>
      <c r="L17" s="136" t="str">
        <f>VLOOKUP(K17,'пр.взв.'!B7:E70,2,FALSE)</f>
        <v>#N/A</v>
      </c>
      <c r="M17" s="42" t="str">
        <f>VLOOKUP(K17,'пр.взв.'!B7:F116,3,FALSE)</f>
        <v>#N/A</v>
      </c>
      <c r="N17" s="42" t="str">
        <f>VLOOKUP(K17,'пр.взв.'!B7:G116,4,FALSE)</f>
        <v>#N/A</v>
      </c>
      <c r="O17" s="132"/>
      <c r="P17" s="132"/>
      <c r="Q17" s="10"/>
      <c r="R17" s="10"/>
    </row>
    <row r="18" ht="13.5" customHeight="1">
      <c r="A18" s="43"/>
      <c r="B18" s="45"/>
      <c r="C18" s="45"/>
      <c r="D18" s="45"/>
      <c r="E18" s="45"/>
      <c r="F18" s="45"/>
      <c r="G18" s="45"/>
      <c r="H18" s="45"/>
      <c r="I18" s="45"/>
      <c r="J18" s="43"/>
      <c r="K18" s="45"/>
      <c r="L18" s="41"/>
      <c r="M18" s="45"/>
      <c r="N18" s="45"/>
      <c r="O18" s="45"/>
      <c r="P18" s="45"/>
      <c r="Q18" s="45"/>
      <c r="R18" s="45"/>
    </row>
    <row r="19" ht="12.75" customHeight="1">
      <c r="A19" s="108">
        <v>4.0</v>
      </c>
      <c r="B19" s="137">
        <v>7.0</v>
      </c>
      <c r="C19" s="139" t="str">
        <f>VLOOKUP(B19,'пр.взв.'!B7:E70,2,FALSE)</f>
        <v>Гаврилов Максим Олегович</v>
      </c>
      <c r="D19" s="116" t="str">
        <f>VLOOKUP(B19,'пр.взв.'!B7:F118,3,FALSE)</f>
        <v>15.09.1993, МС</v>
      </c>
      <c r="E19" s="118" t="str">
        <f>VLOOKUP(B19,'пр.взв.'!B7:G118,4,FALSE)</f>
        <v>Москва</v>
      </c>
      <c r="F19" s="132"/>
      <c r="G19" s="178"/>
      <c r="H19" s="40"/>
      <c r="I19" s="42"/>
      <c r="J19" s="108">
        <v>8.0</v>
      </c>
      <c r="K19" s="148">
        <v>8.0</v>
      </c>
      <c r="L19" s="150" t="str">
        <f>VLOOKUP(K19,'пр.взв.'!B7:E70,2,FALSE)</f>
        <v>Орлов Алексей Николаевич</v>
      </c>
      <c r="M19" s="116" t="str">
        <f>VLOOKUP(K19,'пр.взв.'!B7:F118,3,FALSE)</f>
        <v>11.12.1990, МС</v>
      </c>
      <c r="N19" s="118" t="str">
        <f>VLOOKUP(K19,'пр.взв.'!B7:G118,4,FALSE)</f>
        <v>Пермский край</v>
      </c>
      <c r="O19" s="132"/>
      <c r="P19" s="178"/>
      <c r="Q19" s="40"/>
      <c r="R19" s="42"/>
    </row>
    <row r="20" ht="12.75" customHeight="1">
      <c r="A20" s="35"/>
      <c r="B20" s="18"/>
      <c r="C20" s="18"/>
      <c r="D20" s="18"/>
      <c r="E20" s="18"/>
      <c r="F20" s="18"/>
      <c r="G20" s="18"/>
      <c r="H20" s="18"/>
      <c r="I20" s="18"/>
      <c r="J20" s="35"/>
      <c r="K20" s="18"/>
      <c r="L20" s="22"/>
      <c r="M20" s="18"/>
      <c r="N20" s="18"/>
      <c r="O20" s="18"/>
      <c r="P20" s="18"/>
      <c r="Q20" s="18"/>
      <c r="R20" s="18"/>
    </row>
    <row r="21" ht="12.75" customHeight="1">
      <c r="A21" s="35"/>
      <c r="B21" s="110">
        <v>15.0</v>
      </c>
      <c r="C21" s="129" t="str">
        <f>VLOOKUP(B21,'пр.взв.'!B7:E70,2,FALSE)</f>
        <v>#N/A</v>
      </c>
      <c r="D21" s="42" t="str">
        <f>VLOOKUP(B21,'пр.взв.'!B7:F120,3,FALSE)</f>
        <v>#N/A</v>
      </c>
      <c r="E21" s="42" t="str">
        <f>VLOOKUP(B21,'пр.взв.'!B7:G120,4,FALSE)</f>
        <v>#N/A</v>
      </c>
      <c r="F21" s="132"/>
      <c r="G21" s="132"/>
      <c r="H21" s="10"/>
      <c r="I21" s="10"/>
      <c r="J21" s="35"/>
      <c r="K21" s="110">
        <v>16.0</v>
      </c>
      <c r="L21" s="136" t="str">
        <f>VLOOKUP(K21,'пр.взв.'!B7:E70,2,FALSE)</f>
        <v>#N/A</v>
      </c>
      <c r="M21" s="42" t="str">
        <f>VLOOKUP(K21,'пр.взв.'!B7:F120,3,FALSE)</f>
        <v>#N/A</v>
      </c>
      <c r="N21" s="42" t="str">
        <f>VLOOKUP(K21,'пр.взв.'!B7:G120,4,FALSE)</f>
        <v>#N/A</v>
      </c>
      <c r="O21" s="132"/>
      <c r="P21" s="132"/>
      <c r="Q21" s="10"/>
      <c r="R21" s="10"/>
    </row>
    <row r="22" ht="12.75" customHeight="1">
      <c r="A22" s="20"/>
      <c r="B22" s="18"/>
      <c r="C22" s="18"/>
      <c r="D22" s="18"/>
      <c r="E22" s="18"/>
      <c r="F22" s="18"/>
      <c r="G22" s="18"/>
      <c r="H22" s="18"/>
      <c r="I22" s="18"/>
      <c r="J22" s="20"/>
      <c r="K22" s="18"/>
      <c r="L22" s="22"/>
      <c r="M22" s="18"/>
      <c r="N22" s="18"/>
      <c r="O22" s="18"/>
      <c r="P22" s="18"/>
      <c r="Q22" s="18"/>
      <c r="R22" s="18"/>
    </row>
    <row r="23" ht="12.75" customHeight="1"/>
    <row r="24" ht="16.5" customHeight="1">
      <c r="B24" s="86" t="s">
        <v>60</v>
      </c>
      <c r="C24" s="88" t="s">
        <v>61</v>
      </c>
      <c r="D24" s="90" t="s">
        <v>75</v>
      </c>
      <c r="E24" s="88"/>
      <c r="F24" s="86" t="str">
        <f>B2</f>
        <v>в.к.    74    кг.</v>
      </c>
      <c r="G24" s="88"/>
      <c r="H24" s="88"/>
      <c r="I24" s="88"/>
      <c r="J24" s="88"/>
      <c r="K24" s="86" t="s">
        <v>44</v>
      </c>
      <c r="L24" s="88" t="s">
        <v>61</v>
      </c>
      <c r="M24" s="90" t="s">
        <v>75</v>
      </c>
      <c r="N24" s="88"/>
      <c r="O24" s="86" t="str">
        <f>K2</f>
        <v/>
      </c>
      <c r="P24" s="88"/>
      <c r="Q24" s="88"/>
      <c r="R24" s="88"/>
    </row>
    <row r="25" ht="12.75" customHeight="1">
      <c r="A25" s="93" t="s">
        <v>63</v>
      </c>
      <c r="B25" s="97" t="s">
        <v>6</v>
      </c>
      <c r="C25" s="99" t="s">
        <v>7</v>
      </c>
      <c r="D25" s="99" t="s">
        <v>19</v>
      </c>
      <c r="E25" s="99" t="s">
        <v>20</v>
      </c>
      <c r="F25" s="99" t="s">
        <v>21</v>
      </c>
      <c r="G25" s="103" t="s">
        <v>64</v>
      </c>
      <c r="H25" s="99" t="s">
        <v>65</v>
      </c>
      <c r="I25" s="105" t="s">
        <v>23</v>
      </c>
      <c r="J25" s="93" t="s">
        <v>63</v>
      </c>
      <c r="K25" s="97" t="s">
        <v>6</v>
      </c>
      <c r="L25" s="99" t="s">
        <v>7</v>
      </c>
      <c r="M25" s="99" t="s">
        <v>19</v>
      </c>
      <c r="N25" s="99" t="s">
        <v>20</v>
      </c>
      <c r="O25" s="99" t="s">
        <v>21</v>
      </c>
      <c r="P25" s="103" t="s">
        <v>64</v>
      </c>
      <c r="Q25" s="99" t="s">
        <v>65</v>
      </c>
      <c r="R25" s="105" t="s">
        <v>23</v>
      </c>
    </row>
    <row r="26" ht="13.5" customHeight="1">
      <c r="A26" s="79"/>
      <c r="B26" s="41"/>
      <c r="C26" s="45"/>
      <c r="D26" s="45"/>
      <c r="E26" s="45"/>
      <c r="F26" s="45"/>
      <c r="G26" s="45"/>
      <c r="H26" s="45"/>
      <c r="I26" s="46"/>
      <c r="J26" s="79"/>
      <c r="K26" s="41"/>
      <c r="L26" s="45"/>
      <c r="M26" s="45"/>
      <c r="N26" s="45"/>
      <c r="O26" s="45"/>
      <c r="P26" s="45"/>
      <c r="Q26" s="45"/>
      <c r="R26" s="46"/>
    </row>
    <row r="27" ht="12.75" customHeight="1">
      <c r="A27" s="108">
        <v>1.0</v>
      </c>
      <c r="B27" s="191">
        <f>'пр.хода'!E8</f>
        <v>1</v>
      </c>
      <c r="C27" s="113" t="str">
        <f>VLOOKUP(B27,'пр.взв.'!B1:E82,2,FALSE)</f>
        <v>Карданов Ренат Муратович</v>
      </c>
      <c r="D27" s="116" t="str">
        <f>VLOOKUP(B27,'пр.взв.'!B1:F126,3,FALSE)</f>
        <v>20.04.2001, КМС</v>
      </c>
      <c r="E27" s="118" t="str">
        <f>VLOOKUP(B27,'пр.взв.'!B1:G126,4,FALSE)</f>
        <v>Воронежская область</v>
      </c>
      <c r="F27" s="142"/>
      <c r="G27" s="144"/>
      <c r="H27" s="54"/>
      <c r="I27" s="34"/>
      <c r="J27" s="195">
        <v>5.0</v>
      </c>
      <c r="K27" s="191">
        <f>'пр.хода'!Q8</f>
        <v>2</v>
      </c>
      <c r="L27" s="125" t="str">
        <f>VLOOKUP(K27,'пр.взв.'!B1:E82,2,FALSE)</f>
        <v>Гайдуков Юрий Дмитриевич</v>
      </c>
      <c r="M27" s="116" t="str">
        <f>VLOOKUP(K27,'пр.взв.'!B1:F126,3,FALSE)</f>
        <v>13.02.2001, КМС</v>
      </c>
      <c r="N27" s="118" t="str">
        <f>VLOOKUP(K27,'пр.взв.'!B1:G126,4,FALSE)</f>
        <v>Воронежская область</v>
      </c>
      <c r="O27" s="142"/>
      <c r="P27" s="144"/>
      <c r="Q27" s="54"/>
      <c r="R27" s="34"/>
    </row>
    <row r="28" ht="12.75" customHeight="1">
      <c r="A28" s="35"/>
      <c r="B28" s="18"/>
      <c r="C28" s="18"/>
      <c r="D28" s="18"/>
      <c r="E28" s="18"/>
      <c r="F28" s="18"/>
      <c r="G28" s="18"/>
      <c r="H28" s="18"/>
      <c r="I28" s="18"/>
      <c r="J28" s="57"/>
      <c r="K28" s="18"/>
      <c r="L28" s="22"/>
      <c r="M28" s="18"/>
      <c r="N28" s="18"/>
      <c r="O28" s="18"/>
      <c r="P28" s="18"/>
      <c r="Q28" s="18"/>
      <c r="R28" s="18"/>
    </row>
    <row r="29" ht="12.75" customHeight="1">
      <c r="A29" s="35"/>
      <c r="B29" s="202">
        <f>'пр.хода'!E12</f>
        <v>5</v>
      </c>
      <c r="C29" s="129" t="str">
        <f>VLOOKUP(B29,'пр.взв.'!B1:E82,2,FALSE)</f>
        <v>Токарев Роман Александрович</v>
      </c>
      <c r="D29" s="130" t="str">
        <f>VLOOKUP(B29,'пр.взв.'!B1:F128,3,FALSE)</f>
        <v>08.06.1991, МСМК</v>
      </c>
      <c r="E29" s="42" t="str">
        <f>VLOOKUP(B29,'пр.взв.'!B1:G128,4,FALSE)</f>
        <v>Воронежская область</v>
      </c>
      <c r="F29" s="132"/>
      <c r="G29" s="132"/>
      <c r="H29" s="10"/>
      <c r="I29" s="10"/>
      <c r="J29" s="57"/>
      <c r="K29" s="202">
        <f>'пр.хода'!Q12</f>
        <v>6</v>
      </c>
      <c r="L29" s="136" t="str">
        <f>VLOOKUP(K29,'пр.взв.'!B1:E82,2,FALSE)</f>
        <v>Воробьев Михаил Анатольевич</v>
      </c>
      <c r="M29" s="130" t="str">
        <f>VLOOKUP(K29,'пр.взв.'!B1:F128,3,FALSE)</f>
        <v>29.03.1995, МСМК</v>
      </c>
      <c r="N29" s="42" t="str">
        <f>VLOOKUP(K29,'пр.взв.'!B1:G128,4,FALSE)</f>
        <v>Рязанская обл.</v>
      </c>
      <c r="O29" s="132"/>
      <c r="P29" s="132"/>
      <c r="Q29" s="10"/>
      <c r="R29" s="10"/>
    </row>
    <row r="30" ht="13.5" customHeight="1">
      <c r="A30" s="43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1"/>
      <c r="M30" s="45"/>
      <c r="N30" s="45"/>
      <c r="O30" s="45"/>
      <c r="P30" s="45"/>
      <c r="Q30" s="45"/>
      <c r="R30" s="45"/>
    </row>
    <row r="31" ht="12.75" customHeight="1">
      <c r="A31" s="108">
        <v>2.0</v>
      </c>
      <c r="B31" s="191">
        <f>'пр.хода'!E16</f>
        <v>3</v>
      </c>
      <c r="C31" s="139" t="str">
        <f>VLOOKUP(B31,'пр.взв.'!B1:E82,2,FALSE)</f>
        <v>Котов Александр Сергеевич</v>
      </c>
      <c r="D31" s="116" t="str">
        <f>VLOOKUP(B31,'пр.взв.'!B1:F130,3,FALSE)</f>
        <v>27.08.1996, МС</v>
      </c>
      <c r="E31" s="118" t="str">
        <f>VLOOKUP(B31,'пр.взв.'!B1:G130,4,FALSE)</f>
        <v>Пензенская обл.</v>
      </c>
      <c r="F31" s="142"/>
      <c r="G31" s="144"/>
      <c r="H31" s="54"/>
      <c r="I31" s="141"/>
      <c r="J31" s="195">
        <v>6.0</v>
      </c>
      <c r="K31" s="191">
        <f>'пр.хода'!Q16</f>
        <v>4</v>
      </c>
      <c r="L31" s="150" t="str">
        <f>VLOOKUP(K31,'пр.взв.'!B1:E82,2,FALSE)</f>
        <v>Суряев Евгений Сергеевич</v>
      </c>
      <c r="M31" s="116" t="str">
        <f>VLOOKUP(K31,'пр.взв.'!B1:F130,3,FALSE)</f>
        <v>29.03.1996, КМС</v>
      </c>
      <c r="N31" s="118" t="str">
        <f>VLOOKUP(K31,'пр.взв.'!B1:G130,4,FALSE)</f>
        <v>Пензенская обл.</v>
      </c>
      <c r="O31" s="142"/>
      <c r="P31" s="144"/>
      <c r="Q31" s="54"/>
      <c r="R31" s="141"/>
    </row>
    <row r="32" ht="12.75" customHeight="1">
      <c r="A32" s="35"/>
      <c r="B32" s="18"/>
      <c r="C32" s="18"/>
      <c r="D32" s="18"/>
      <c r="E32" s="18"/>
      <c r="F32" s="18"/>
      <c r="G32" s="18"/>
      <c r="H32" s="18"/>
      <c r="I32" s="18"/>
      <c r="J32" s="57"/>
      <c r="K32" s="18"/>
      <c r="L32" s="22"/>
      <c r="M32" s="18"/>
      <c r="N32" s="18"/>
      <c r="O32" s="18"/>
      <c r="P32" s="18"/>
      <c r="Q32" s="18"/>
      <c r="R32" s="18"/>
    </row>
    <row r="33" ht="12.75" customHeight="1">
      <c r="A33" s="35"/>
      <c r="B33" s="202">
        <f>'пр.хода'!E20</f>
        <v>7</v>
      </c>
      <c r="C33" s="129" t="str">
        <f>VLOOKUP(B33,'пр.взв.'!B1:E82,2,FALSE)</f>
        <v>Гаврилов Максим Олегович</v>
      </c>
      <c r="D33" s="130" t="str">
        <f>VLOOKUP(B33,'пр.взв.'!B1:F132,3,FALSE)</f>
        <v>15.09.1993, МС</v>
      </c>
      <c r="E33" s="42" t="str">
        <f>VLOOKUP(B33,'пр.взв.'!B1:G132,4,FALSE)</f>
        <v>Москва</v>
      </c>
      <c r="F33" s="132"/>
      <c r="G33" s="132"/>
      <c r="H33" s="10"/>
      <c r="I33" s="10"/>
      <c r="J33" s="57"/>
      <c r="K33" s="202">
        <f>'пр.хода'!Q20</f>
        <v>8</v>
      </c>
      <c r="L33" s="136" t="str">
        <f>VLOOKUP(K33,'пр.взв.'!B1:E82,2,FALSE)</f>
        <v>Орлов Алексей Николаевич</v>
      </c>
      <c r="M33" s="130" t="str">
        <f>VLOOKUP(K33,'пр.взв.'!B1:F132,3,FALSE)</f>
        <v>11.12.1990, МС</v>
      </c>
      <c r="N33" s="42" t="str">
        <f>VLOOKUP(K33,'пр.взв.'!B1:G132,4,FALSE)</f>
        <v>Пермский край</v>
      </c>
      <c r="O33" s="132"/>
      <c r="P33" s="132"/>
      <c r="Q33" s="10"/>
      <c r="R33" s="10"/>
    </row>
    <row r="34" ht="12.75" customHeight="1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22"/>
      <c r="M34" s="18"/>
      <c r="N34" s="18"/>
      <c r="O34" s="18"/>
      <c r="P34" s="18"/>
      <c r="Q34" s="18"/>
      <c r="R34" s="18"/>
    </row>
    <row r="35" ht="12.75" customHeight="1"/>
    <row r="36" ht="16.5" customHeight="1">
      <c r="B36" s="86" t="s">
        <v>60</v>
      </c>
      <c r="C36" s="217" t="s">
        <v>77</v>
      </c>
      <c r="D36" s="217"/>
      <c r="E36" s="217"/>
      <c r="F36" s="219" t="str">
        <f>'пр.взв.'!D4</f>
        <v>в.к.    74    кг.</v>
      </c>
      <c r="G36" s="217"/>
      <c r="H36" s="217"/>
      <c r="I36" s="217"/>
      <c r="J36" s="220"/>
      <c r="K36" s="86" t="s">
        <v>44</v>
      </c>
      <c r="L36" s="217" t="s">
        <v>77</v>
      </c>
      <c r="M36" s="217"/>
      <c r="N36" s="217"/>
      <c r="O36" s="86" t="str">
        <f>'пр.взв.'!D4</f>
        <v>в.к.    74    кг.</v>
      </c>
      <c r="P36" s="217"/>
      <c r="Q36" s="217"/>
      <c r="R36" s="217"/>
    </row>
    <row r="37" ht="12.75" customHeight="1">
      <c r="A37" s="93" t="s">
        <v>63</v>
      </c>
      <c r="B37" s="97" t="s">
        <v>6</v>
      </c>
      <c r="C37" s="99" t="s">
        <v>7</v>
      </c>
      <c r="D37" s="99" t="s">
        <v>19</v>
      </c>
      <c r="E37" s="99" t="s">
        <v>20</v>
      </c>
      <c r="F37" s="99" t="s">
        <v>21</v>
      </c>
      <c r="G37" s="103" t="s">
        <v>64</v>
      </c>
      <c r="H37" s="99" t="s">
        <v>65</v>
      </c>
      <c r="I37" s="105" t="s">
        <v>23</v>
      </c>
      <c r="J37" s="93" t="s">
        <v>63</v>
      </c>
      <c r="K37" s="97" t="s">
        <v>6</v>
      </c>
      <c r="L37" s="99" t="s">
        <v>7</v>
      </c>
      <c r="M37" s="99" t="s">
        <v>19</v>
      </c>
      <c r="N37" s="99" t="s">
        <v>20</v>
      </c>
      <c r="O37" s="99" t="s">
        <v>21</v>
      </c>
      <c r="P37" s="103" t="s">
        <v>64</v>
      </c>
      <c r="Q37" s="99" t="s">
        <v>65</v>
      </c>
      <c r="R37" s="105" t="s">
        <v>23</v>
      </c>
    </row>
    <row r="38" ht="13.5" customHeight="1">
      <c r="A38" s="79"/>
      <c r="B38" s="41"/>
      <c r="C38" s="45"/>
      <c r="D38" s="45"/>
      <c r="E38" s="45"/>
      <c r="F38" s="45"/>
      <c r="G38" s="45"/>
      <c r="H38" s="45"/>
      <c r="I38" s="46"/>
      <c r="J38" s="79"/>
      <c r="K38" s="41"/>
      <c r="L38" s="45"/>
      <c r="M38" s="45"/>
      <c r="N38" s="45"/>
      <c r="O38" s="45"/>
      <c r="P38" s="45"/>
      <c r="Q38" s="45"/>
      <c r="R38" s="46"/>
    </row>
    <row r="39" ht="12.75" customHeight="1">
      <c r="A39" s="195">
        <v>1.0</v>
      </c>
      <c r="B39" s="223">
        <f>'пр.хода'!G10</f>
        <v>5</v>
      </c>
      <c r="C39" s="139" t="str">
        <f>VLOOKUP(B39,'пр.взв.'!B2:E90,2,FALSE)</f>
        <v>Токарев Роман Александрович</v>
      </c>
      <c r="D39" s="116" t="str">
        <f>VLOOKUP(B39,'пр.взв.'!B2:F138,3,FALSE)</f>
        <v>08.06.1991, МСМК</v>
      </c>
      <c r="E39" s="118" t="str">
        <f>VLOOKUP(B39,'пр.взв.'!B2:G138,4,FALSE)</f>
        <v>Воронежская область</v>
      </c>
      <c r="F39" s="120"/>
      <c r="G39" s="121"/>
      <c r="H39" s="122"/>
      <c r="I39" s="32"/>
      <c r="J39" s="195">
        <v>2.0</v>
      </c>
      <c r="K39" s="223">
        <f>'пр.хода'!O10</f>
        <v>6</v>
      </c>
      <c r="L39" s="150" t="str">
        <f>VLOOKUP(K39,'пр.взв.'!B2:E90,2,FALSE)</f>
        <v>Воробьев Михаил Анатольевич</v>
      </c>
      <c r="M39" s="116" t="str">
        <f>VLOOKUP(K39,'пр.взв.'!B2:F138,3,FALSE)</f>
        <v>29.03.1995, МСМК</v>
      </c>
      <c r="N39" s="118" t="str">
        <f>VLOOKUP(K39,'пр.взв.'!B2:G138,4,FALSE)</f>
        <v>Рязанская обл.</v>
      </c>
      <c r="O39" s="120"/>
      <c r="P39" s="121"/>
      <c r="Q39" s="122"/>
      <c r="R39" s="32"/>
    </row>
    <row r="40" ht="12.75" customHeight="1">
      <c r="A40" s="57"/>
      <c r="B40" s="18"/>
      <c r="C40" s="18"/>
      <c r="D40" s="18"/>
      <c r="E40" s="18"/>
      <c r="F40" s="18"/>
      <c r="G40" s="18"/>
      <c r="H40" s="18"/>
      <c r="I40" s="18"/>
      <c r="J40" s="57"/>
      <c r="K40" s="18"/>
      <c r="L40" s="22"/>
      <c r="M40" s="18"/>
      <c r="N40" s="18"/>
      <c r="O40" s="18"/>
      <c r="P40" s="18"/>
      <c r="Q40" s="18"/>
      <c r="R40" s="18"/>
    </row>
    <row r="41" ht="12.75" customHeight="1">
      <c r="A41" s="57"/>
      <c r="B41" s="225">
        <f>'пр.хода'!G18</f>
        <v>7</v>
      </c>
      <c r="C41" s="129" t="str">
        <f>VLOOKUP(B41,'пр.взв.'!B2:E90,2,FALSE)</f>
        <v>Гаврилов Максим Олегович</v>
      </c>
      <c r="D41" s="130" t="str">
        <f>VLOOKUP(B41,'пр.взв.'!B2:F140,3,FALSE)</f>
        <v>15.09.1993, МС</v>
      </c>
      <c r="E41" s="42" t="str">
        <f>VLOOKUP(B41,'пр.взв.'!B2:G140,4,FALSE)</f>
        <v>Москва</v>
      </c>
      <c r="F41" s="132"/>
      <c r="G41" s="132"/>
      <c r="H41" s="10"/>
      <c r="I41" s="10"/>
      <c r="J41" s="57"/>
      <c r="K41" s="225">
        <f>'пр.хода'!O18</f>
        <v>8</v>
      </c>
      <c r="L41" s="136" t="str">
        <f>VLOOKUP(K41,'пр.взв.'!B2:E90,2,FALSE)</f>
        <v>Орлов Алексей Николаевич</v>
      </c>
      <c r="M41" s="130" t="str">
        <f>VLOOKUP(K41,'пр.взв.'!B2:F140,3,FALSE)</f>
        <v>11.12.1990, МС</v>
      </c>
      <c r="N41" s="42" t="str">
        <f>VLOOKUP(K41,'пр.взв.'!B2:G140,4,FALSE)</f>
        <v>Пермский край</v>
      </c>
      <c r="O41" s="132"/>
      <c r="P41" s="132"/>
      <c r="Q41" s="10"/>
      <c r="R41" s="10"/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2"/>
      <c r="M42" s="18"/>
      <c r="N42" s="18"/>
      <c r="O42" s="18"/>
      <c r="P42" s="18"/>
      <c r="Q42" s="18"/>
      <c r="R42" s="18"/>
    </row>
    <row r="43" ht="12.75" customHeight="1"/>
    <row r="44" ht="15.0" customHeight="1">
      <c r="A44" s="232" t="s">
        <v>79</v>
      </c>
      <c r="J44" s="232" t="s">
        <v>80</v>
      </c>
    </row>
    <row r="45" ht="16.5" customHeight="1">
      <c r="B45" s="86" t="s">
        <v>60</v>
      </c>
      <c r="C45" s="234"/>
      <c r="D45" s="234"/>
      <c r="E45" s="234"/>
      <c r="F45" s="235" t="str">
        <f>F36</f>
        <v>в.к.    74    кг.</v>
      </c>
      <c r="G45" s="234"/>
      <c r="H45" s="234"/>
      <c r="I45" s="234"/>
      <c r="J45" s="74"/>
      <c r="K45" s="86" t="s">
        <v>44</v>
      </c>
      <c r="L45" s="234"/>
      <c r="M45" s="234"/>
      <c r="N45" s="234"/>
      <c r="O45" s="235" t="str">
        <f>O36</f>
        <v>в.к.    74    кг.</v>
      </c>
      <c r="P45" s="220"/>
      <c r="Q45" s="220"/>
      <c r="R45" s="220"/>
    </row>
    <row r="46" ht="12.75" customHeight="1">
      <c r="A46" s="93" t="s">
        <v>63</v>
      </c>
      <c r="B46" s="97" t="s">
        <v>6</v>
      </c>
      <c r="C46" s="99" t="s">
        <v>7</v>
      </c>
      <c r="D46" s="99" t="s">
        <v>19</v>
      </c>
      <c r="E46" s="99" t="s">
        <v>20</v>
      </c>
      <c r="F46" s="99" t="s">
        <v>21</v>
      </c>
      <c r="G46" s="103" t="s">
        <v>64</v>
      </c>
      <c r="H46" s="99" t="s">
        <v>65</v>
      </c>
      <c r="I46" s="105" t="s">
        <v>23</v>
      </c>
      <c r="J46" s="93" t="s">
        <v>63</v>
      </c>
      <c r="K46" s="97" t="s">
        <v>6</v>
      </c>
      <c r="L46" s="99" t="s">
        <v>7</v>
      </c>
      <c r="M46" s="99" t="s">
        <v>19</v>
      </c>
      <c r="N46" s="99" t="s">
        <v>20</v>
      </c>
      <c r="O46" s="99" t="s">
        <v>21</v>
      </c>
      <c r="P46" s="103" t="s">
        <v>64</v>
      </c>
      <c r="Q46" s="99" t="s">
        <v>65</v>
      </c>
      <c r="R46" s="105" t="s">
        <v>23</v>
      </c>
    </row>
    <row r="47" ht="13.5" customHeight="1">
      <c r="A47" s="79"/>
      <c r="B47" s="41"/>
      <c r="C47" s="45"/>
      <c r="D47" s="45"/>
      <c r="E47" s="45"/>
      <c r="F47" s="45"/>
      <c r="G47" s="45"/>
      <c r="H47" s="45"/>
      <c r="I47" s="46"/>
      <c r="J47" s="79"/>
      <c r="K47" s="41"/>
      <c r="L47" s="45"/>
      <c r="M47" s="45"/>
      <c r="N47" s="45"/>
      <c r="O47" s="45"/>
      <c r="P47" s="45"/>
      <c r="Q47" s="45"/>
      <c r="R47" s="46"/>
    </row>
    <row r="48" ht="12.75" customHeight="1">
      <c r="A48" s="195">
        <v>1.0</v>
      </c>
      <c r="B48" s="148">
        <f>'пр.хода'!A25</f>
        <v>1</v>
      </c>
      <c r="C48" s="113" t="str">
        <f>VLOOKUP(B48,'пр.взв.'!B4:E103,2,FALSE)</f>
        <v>Карданов Ренат Муратович</v>
      </c>
      <c r="D48" s="116" t="str">
        <f>VLOOKUP(B48,'пр.взв.'!B4:F147,3,FALSE)</f>
        <v>20.04.2001, КМС</v>
      </c>
      <c r="E48" s="118" t="str">
        <f>VLOOKUP(B48,'пр.взв.'!B4:G147,4,FALSE)</f>
        <v>Воронежская область</v>
      </c>
      <c r="F48" s="142"/>
      <c r="G48" s="144"/>
      <c r="H48" s="54"/>
      <c r="I48" s="34"/>
      <c r="J48" s="195">
        <v>3.0</v>
      </c>
      <c r="K48" s="137">
        <f>'пр.хода'!I25</f>
        <v>2</v>
      </c>
      <c r="L48" s="125" t="str">
        <f>VLOOKUP(K48,'пр.взв.'!B4:E103,2,FALSE)</f>
        <v>Гайдуков Юрий Дмитриевич</v>
      </c>
      <c r="M48" s="116" t="str">
        <f>VLOOKUP(K48,'пр.взв.'!B4:F147,3,FALSE)</f>
        <v>13.02.2001, КМС</v>
      </c>
      <c r="N48" s="118" t="str">
        <f>VLOOKUP(K48,'пр.взв.'!B4:G147,4,FALSE)</f>
        <v>Воронежская область</v>
      </c>
      <c r="O48" s="120"/>
      <c r="P48" s="121"/>
      <c r="Q48" s="122"/>
      <c r="R48" s="32"/>
    </row>
    <row r="49" ht="12.75" customHeight="1">
      <c r="A49" s="57"/>
      <c r="B49" s="18"/>
      <c r="C49" s="18"/>
      <c r="D49" s="18"/>
      <c r="E49" s="18"/>
      <c r="F49" s="18"/>
      <c r="G49" s="18"/>
      <c r="H49" s="18"/>
      <c r="I49" s="18"/>
      <c r="J49" s="57"/>
      <c r="K49" s="18"/>
      <c r="L49" s="22"/>
      <c r="M49" s="18"/>
      <c r="N49" s="18"/>
      <c r="O49" s="18"/>
      <c r="P49" s="18"/>
      <c r="Q49" s="18"/>
      <c r="R49" s="18"/>
    </row>
    <row r="50" ht="12.75" customHeight="1">
      <c r="A50" s="57"/>
      <c r="B50" s="247">
        <f>'пр.хода'!A27</f>
        <v>0</v>
      </c>
      <c r="C50" s="129" t="str">
        <f>VLOOKUP(B50,'пр.взв.'!B4:E103,2,FALSE)</f>
        <v>#N/A</v>
      </c>
      <c r="D50" s="42" t="str">
        <f>VLOOKUP(B50,'пр.взв.'!B4:F149,3,FALSE)</f>
        <v>#N/A</v>
      </c>
      <c r="E50" s="42" t="str">
        <f>VLOOKUP(B50,'пр.взв.'!B4:G149,4,FALSE)</f>
        <v>#N/A</v>
      </c>
      <c r="F50" s="132"/>
      <c r="G50" s="132"/>
      <c r="H50" s="10"/>
      <c r="I50" s="10"/>
      <c r="J50" s="57"/>
      <c r="K50" s="247">
        <f>'пр.хода'!I27</f>
        <v>0</v>
      </c>
      <c r="L50" s="136" t="str">
        <f>VLOOKUP(K50,'пр.взв.'!B4:E103,2,FALSE)</f>
        <v>#N/A</v>
      </c>
      <c r="M50" s="42" t="str">
        <f>VLOOKUP(K50,'пр.взв.'!B4:F149,3,FALSE)</f>
        <v>#N/A</v>
      </c>
      <c r="N50" s="42" t="str">
        <f>VLOOKUP(K50,'пр.взв.'!B4:G149,4,FALSE)</f>
        <v>#N/A</v>
      </c>
      <c r="O50" s="132"/>
      <c r="P50" s="132"/>
      <c r="Q50" s="10"/>
      <c r="R50" s="10"/>
    </row>
    <row r="51" ht="13.5" customHeight="1">
      <c r="A51" s="18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1"/>
      <c r="M51" s="45"/>
      <c r="N51" s="45"/>
      <c r="O51" s="45"/>
      <c r="P51" s="45"/>
      <c r="Q51" s="45"/>
      <c r="R51" s="45"/>
    </row>
    <row r="52" ht="12.75" customHeight="1">
      <c r="A52" s="195">
        <v>2.0</v>
      </c>
      <c r="B52" s="148" t="str">
        <f>'пр.хода'!A3</f>
        <v/>
      </c>
      <c r="C52" s="139" t="str">
        <f>VLOOKUP(B52,'пр.взв.'!B4:E103,2,FALSE)</f>
        <v>#N/A</v>
      </c>
      <c r="D52" s="118" t="str">
        <f>VLOOKUP(B52,'пр.взв.'!B4:F151,3,FALSE)</f>
        <v>#N/A</v>
      </c>
      <c r="E52" s="118" t="str">
        <f>VLOOKUP(B52,'пр.взв.'!B4:G151,4,FALSE)</f>
        <v>#N/A</v>
      </c>
      <c r="F52" s="120"/>
      <c r="G52" s="121"/>
      <c r="H52" s="122"/>
      <c r="I52" s="32"/>
      <c r="J52" s="255">
        <v>4.0</v>
      </c>
      <c r="K52" s="148">
        <f>'пр.хода'!I31</f>
        <v>4</v>
      </c>
      <c r="L52" s="150" t="str">
        <f>VLOOKUP(K52,'пр.взв.'!B4:E103,2,FALSE)</f>
        <v>Суряев Евгений Сергеевич</v>
      </c>
      <c r="M52" s="116" t="str">
        <f>VLOOKUP(K52,'пр.взв.'!B4:F151,3,FALSE)</f>
        <v>29.03.1996, КМС</v>
      </c>
      <c r="N52" s="118" t="str">
        <f>VLOOKUP(K52,'пр.взв.'!B4:G151,4,FALSE)</f>
        <v>Пензенская обл.</v>
      </c>
      <c r="O52" s="120"/>
      <c r="P52" s="121"/>
      <c r="Q52" s="122"/>
      <c r="R52" s="32"/>
    </row>
    <row r="53" ht="12.75" customHeight="1">
      <c r="A53" s="57"/>
      <c r="B53" s="18"/>
      <c r="C53" s="18"/>
      <c r="D53" s="18"/>
      <c r="E53" s="18"/>
      <c r="F53" s="18"/>
      <c r="G53" s="18"/>
      <c r="H53" s="18"/>
      <c r="I53" s="18"/>
      <c r="J53" s="57"/>
      <c r="K53" s="18"/>
      <c r="L53" s="22"/>
      <c r="M53" s="18"/>
      <c r="N53" s="18"/>
      <c r="O53" s="18"/>
      <c r="P53" s="18"/>
      <c r="Q53" s="18"/>
      <c r="R53" s="18"/>
    </row>
    <row r="54" ht="12.75" customHeight="1">
      <c r="A54" s="57"/>
      <c r="B54" s="247">
        <f>'пр.хода'!A33</f>
        <v>0</v>
      </c>
      <c r="C54" s="129" t="str">
        <f>VLOOKUP(B54,'пр.взв.'!B4:E103,2,FALSE)</f>
        <v>#N/A</v>
      </c>
      <c r="D54" s="42" t="str">
        <f>VLOOKUP(B54,'пр.взв.'!B4:F153,3,FALSE)</f>
        <v>#N/A</v>
      </c>
      <c r="E54" s="42" t="str">
        <f>VLOOKUP(B54,'пр.взв.'!B4:G153,4,FALSE)</f>
        <v>#N/A</v>
      </c>
      <c r="F54" s="132"/>
      <c r="G54" s="132"/>
      <c r="H54" s="10"/>
      <c r="I54" s="10"/>
      <c r="J54" s="57"/>
      <c r="K54" s="247">
        <f>'пр.хода'!I33</f>
        <v>0</v>
      </c>
      <c r="L54" s="136" t="str">
        <f>VLOOKUP(K54,'пр.взв.'!B4:E103,2,FALSE)</f>
        <v>#N/A</v>
      </c>
      <c r="M54" s="42" t="str">
        <f>VLOOKUP(K54,'пр.взв.'!B4:F153,3,FALSE)</f>
        <v>#N/A</v>
      </c>
      <c r="N54" s="42" t="str">
        <f>VLOOKUP(K54,'пр.взв.'!B4:G153,4,FALSE)</f>
        <v>#N/A</v>
      </c>
      <c r="O54" s="132"/>
      <c r="P54" s="132"/>
      <c r="Q54" s="10"/>
      <c r="R54" s="10"/>
    </row>
    <row r="55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22"/>
      <c r="M55" s="18"/>
      <c r="N55" s="18"/>
      <c r="O55" s="18"/>
      <c r="P55" s="18"/>
      <c r="Q55" s="18"/>
      <c r="R55" s="18"/>
    </row>
    <row r="56" ht="13.5" customHeight="1"/>
    <row r="57" ht="12.75" customHeight="1">
      <c r="A57" s="93" t="s">
        <v>63</v>
      </c>
      <c r="B57" s="97" t="s">
        <v>6</v>
      </c>
      <c r="C57" s="99" t="s">
        <v>7</v>
      </c>
      <c r="D57" s="99" t="s">
        <v>19</v>
      </c>
      <c r="E57" s="99" t="s">
        <v>20</v>
      </c>
      <c r="F57" s="99" t="s">
        <v>21</v>
      </c>
      <c r="G57" s="103" t="s">
        <v>64</v>
      </c>
      <c r="H57" s="99" t="s">
        <v>65</v>
      </c>
      <c r="I57" s="105" t="s">
        <v>23</v>
      </c>
      <c r="J57" s="93" t="s">
        <v>63</v>
      </c>
      <c r="K57" s="97" t="s">
        <v>6</v>
      </c>
      <c r="L57" s="99" t="s">
        <v>7</v>
      </c>
      <c r="M57" s="99" t="s">
        <v>19</v>
      </c>
      <c r="N57" s="99" t="s">
        <v>20</v>
      </c>
      <c r="O57" s="99" t="s">
        <v>21</v>
      </c>
      <c r="P57" s="103" t="s">
        <v>64</v>
      </c>
      <c r="Q57" s="99" t="s">
        <v>65</v>
      </c>
      <c r="R57" s="105" t="s">
        <v>23</v>
      </c>
    </row>
    <row r="58" ht="13.5" customHeight="1">
      <c r="A58" s="79"/>
      <c r="B58" s="41"/>
      <c r="C58" s="45"/>
      <c r="D58" s="45"/>
      <c r="E58" s="45"/>
      <c r="F58" s="45"/>
      <c r="G58" s="45"/>
      <c r="H58" s="45"/>
      <c r="I58" s="46"/>
      <c r="J58" s="79"/>
      <c r="K58" s="41"/>
      <c r="L58" s="45"/>
      <c r="M58" s="45"/>
      <c r="N58" s="45"/>
      <c r="O58" s="45"/>
      <c r="P58" s="45"/>
      <c r="Q58" s="45"/>
      <c r="R58" s="46"/>
    </row>
    <row r="59" ht="12.75" customHeight="1">
      <c r="A59" s="195">
        <v>1.0</v>
      </c>
      <c r="B59" s="223" t="str">
        <f>'пр.хода'!C26</f>
        <v>1</v>
      </c>
      <c r="C59" s="113" t="str">
        <f>VLOOKUP(B59,'пр.взв.'!B1:E114,2,FALSE)</f>
        <v>#N/A</v>
      </c>
      <c r="D59" s="118" t="str">
        <f>VLOOKUP(B59,'пр.взв.'!B1:F158,3,FALSE)</f>
        <v>#N/A</v>
      </c>
      <c r="E59" s="118" t="str">
        <f>VLOOKUP(B59,'пр.взв.'!B15:G158,4,FALSE)</f>
        <v>#N/A</v>
      </c>
      <c r="F59" s="142"/>
      <c r="G59" s="144"/>
      <c r="H59" s="54"/>
      <c r="I59" s="34"/>
      <c r="J59" s="195">
        <v>3.0</v>
      </c>
      <c r="K59" s="191" t="str">
        <f>'пр.хода'!M26</f>
        <v/>
      </c>
      <c r="L59" s="125" t="str">
        <f>VLOOKUP(K59,'пр.взв.'!B1:E114,2,FALSE)</f>
        <v>#N/A</v>
      </c>
      <c r="M59" s="118" t="str">
        <f>VLOOKUP(K59,'пр.взв.'!B1:F158,3,FALSE)</f>
        <v>#N/A</v>
      </c>
      <c r="N59" s="118" t="str">
        <f>VLOOKUP(K59,'пр.взв.'!B1:G158,4,FALSE)</f>
        <v>#N/A</v>
      </c>
      <c r="O59" s="120"/>
      <c r="P59" s="121"/>
      <c r="Q59" s="122"/>
      <c r="R59" s="32"/>
    </row>
    <row r="60" ht="12.75" customHeight="1">
      <c r="A60" s="57"/>
      <c r="B60" s="18"/>
      <c r="C60" s="18"/>
      <c r="D60" s="18"/>
      <c r="E60" s="18"/>
      <c r="F60" s="18"/>
      <c r="G60" s="18"/>
      <c r="H60" s="18"/>
      <c r="I60" s="18"/>
      <c r="J60" s="57"/>
      <c r="K60" s="18"/>
      <c r="L60" s="22"/>
      <c r="M60" s="18"/>
      <c r="N60" s="18"/>
      <c r="O60" s="18"/>
      <c r="P60" s="18"/>
      <c r="Q60" s="18"/>
      <c r="R60" s="18"/>
    </row>
    <row r="61" ht="12.75" customHeight="1">
      <c r="A61" s="57"/>
      <c r="B61" s="225" t="str">
        <f>'пр.хода'!C32</f>
        <v>3</v>
      </c>
      <c r="C61" s="129" t="str">
        <f>VLOOKUP(B61,'пр.взв.'!B1:E114,2,FALSE)</f>
        <v>#N/A</v>
      </c>
      <c r="D61" s="42" t="str">
        <f>VLOOKUP(B61,'пр.взв.'!B15:F160,3,FALSE)</f>
        <v>#N/A</v>
      </c>
      <c r="E61" s="42" t="str">
        <f>VLOOKUP(B61,'пр.взв.'!B1:G160,4,FALSE)</f>
        <v>#N/A</v>
      </c>
      <c r="F61" s="132"/>
      <c r="G61" s="132"/>
      <c r="H61" s="10"/>
      <c r="I61" s="10"/>
      <c r="J61" s="57"/>
      <c r="K61" s="225" t="str">
        <f>'пр.хода'!M32</f>
        <v/>
      </c>
      <c r="L61" s="136" t="str">
        <f>VLOOKUP(K61,'пр.взв.'!B1:E114,2,FALSE)</f>
        <v>#N/A</v>
      </c>
      <c r="M61" s="42" t="str">
        <f>VLOOKUP(K61,'пр.взв.'!B1:F160,3,FALSE)</f>
        <v>#N/A</v>
      </c>
      <c r="N61" s="42" t="str">
        <f>VLOOKUP(K61,'пр.взв.'!B1:G160,4,FALSE)</f>
        <v>#N/A</v>
      </c>
      <c r="O61" s="132"/>
      <c r="P61" s="132"/>
      <c r="Q61" s="10"/>
      <c r="R61" s="10"/>
    </row>
    <row r="62" ht="13.5" customHeight="1">
      <c r="A62" s="18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1"/>
      <c r="M62" s="45"/>
      <c r="N62" s="45"/>
      <c r="O62" s="45"/>
      <c r="P62" s="45"/>
      <c r="Q62" s="45"/>
      <c r="R62" s="45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36">
    <mergeCell ref="D5:D6"/>
    <mergeCell ref="E5:E6"/>
    <mergeCell ref="A7:A10"/>
    <mergeCell ref="B7:B8"/>
    <mergeCell ref="C7:C8"/>
    <mergeCell ref="D7:D8"/>
    <mergeCell ref="E7:E8"/>
    <mergeCell ref="D9:D10"/>
    <mergeCell ref="E9:E10"/>
    <mergeCell ref="D11:D12"/>
    <mergeCell ref="E11:E12"/>
    <mergeCell ref="F11:F12"/>
    <mergeCell ref="G11:G12"/>
    <mergeCell ref="H11:H12"/>
    <mergeCell ref="P11:P12"/>
    <mergeCell ref="Q11:Q12"/>
    <mergeCell ref="R11:R12"/>
    <mergeCell ref="Q15:Q16"/>
    <mergeCell ref="R15:R16"/>
    <mergeCell ref="Q17:Q18"/>
    <mergeCell ref="R17:R18"/>
    <mergeCell ref="D13:D14"/>
    <mergeCell ref="E13:E14"/>
    <mergeCell ref="F13:F14"/>
    <mergeCell ref="G13:G14"/>
    <mergeCell ref="H13:H14"/>
    <mergeCell ref="L13:L14"/>
    <mergeCell ref="M13:M14"/>
    <mergeCell ref="P13:P14"/>
    <mergeCell ref="Q13:Q14"/>
    <mergeCell ref="R13:R14"/>
    <mergeCell ref="B9:B10"/>
    <mergeCell ref="C9:C10"/>
    <mergeCell ref="A11:A14"/>
    <mergeCell ref="B11:B12"/>
    <mergeCell ref="C11:C12"/>
    <mergeCell ref="C13:C14"/>
    <mergeCell ref="C15:C16"/>
    <mergeCell ref="H17:H18"/>
    <mergeCell ref="I17:I18"/>
    <mergeCell ref="B13:B14"/>
    <mergeCell ref="B15:B16"/>
    <mergeCell ref="D15:D16"/>
    <mergeCell ref="E15:E16"/>
    <mergeCell ref="F15:F16"/>
    <mergeCell ref="G15:G16"/>
    <mergeCell ref="H15:H16"/>
    <mergeCell ref="I15:I16"/>
    <mergeCell ref="B17:B18"/>
    <mergeCell ref="B19:B20"/>
    <mergeCell ref="C19:C20"/>
    <mergeCell ref="D19:D20"/>
    <mergeCell ref="A15:A18"/>
    <mergeCell ref="C17:C18"/>
    <mergeCell ref="D17:D18"/>
    <mergeCell ref="E17:E18"/>
    <mergeCell ref="F17:F18"/>
    <mergeCell ref="G17:G18"/>
    <mergeCell ref="G19:G20"/>
    <mergeCell ref="N21:N22"/>
    <mergeCell ref="O21:O22"/>
    <mergeCell ref="E21:E22"/>
    <mergeCell ref="F21:F22"/>
    <mergeCell ref="E25:E26"/>
    <mergeCell ref="F25:F26"/>
    <mergeCell ref="G25:G26"/>
    <mergeCell ref="H25:H26"/>
    <mergeCell ref="I25:I26"/>
    <mergeCell ref="O27:O28"/>
    <mergeCell ref="P27:P28"/>
    <mergeCell ref="Q27:Q28"/>
    <mergeCell ref="R27:R28"/>
    <mergeCell ref="G27:G28"/>
    <mergeCell ref="H27:H28"/>
    <mergeCell ref="I27:I28"/>
    <mergeCell ref="K27:K28"/>
    <mergeCell ref="L27:L28"/>
    <mergeCell ref="M27:M28"/>
    <mergeCell ref="N27:N28"/>
    <mergeCell ref="F5:F6"/>
    <mergeCell ref="G5:G6"/>
    <mergeCell ref="F7:F8"/>
    <mergeCell ref="G7:G8"/>
    <mergeCell ref="F9:F10"/>
    <mergeCell ref="G9:G10"/>
    <mergeCell ref="H5:H6"/>
    <mergeCell ref="I5:I6"/>
    <mergeCell ref="H7:H8"/>
    <mergeCell ref="I7:I8"/>
    <mergeCell ref="H9:H10"/>
    <mergeCell ref="I9:I10"/>
    <mergeCell ref="J5:J6"/>
    <mergeCell ref="K5:K6"/>
    <mergeCell ref="J7:J10"/>
    <mergeCell ref="K7:K8"/>
    <mergeCell ref="K9:K10"/>
    <mergeCell ref="L5:L6"/>
    <mergeCell ref="M5:M6"/>
    <mergeCell ref="L7:L8"/>
    <mergeCell ref="M7:M8"/>
    <mergeCell ref="L9:L10"/>
    <mergeCell ref="M9:M10"/>
    <mergeCell ref="N5:N6"/>
    <mergeCell ref="O5:O6"/>
    <mergeCell ref="N7:N8"/>
    <mergeCell ref="O7:O8"/>
    <mergeCell ref="N9:N10"/>
    <mergeCell ref="O9:O10"/>
    <mergeCell ref="P5:P6"/>
    <mergeCell ref="Q5:Q6"/>
    <mergeCell ref="P7:P8"/>
    <mergeCell ref="Q7:Q8"/>
    <mergeCell ref="R7:R8"/>
    <mergeCell ref="P9:P10"/>
    <mergeCell ref="Q9:Q10"/>
    <mergeCell ref="R9:R10"/>
    <mergeCell ref="B1:I1"/>
    <mergeCell ref="K1:R1"/>
    <mergeCell ref="B2:I2"/>
    <mergeCell ref="K2:R2"/>
    <mergeCell ref="A5:A6"/>
    <mergeCell ref="B5:B6"/>
    <mergeCell ref="C5:C6"/>
    <mergeCell ref="R5:R6"/>
    <mergeCell ref="N13:N14"/>
    <mergeCell ref="O13:O14"/>
    <mergeCell ref="I11:I12"/>
    <mergeCell ref="J11:J14"/>
    <mergeCell ref="L11:L12"/>
    <mergeCell ref="M11:M12"/>
    <mergeCell ref="N11:N12"/>
    <mergeCell ref="O11:O12"/>
    <mergeCell ref="I13:I14"/>
    <mergeCell ref="O15:O16"/>
    <mergeCell ref="P15:P16"/>
    <mergeCell ref="K17:K18"/>
    <mergeCell ref="L17:L18"/>
    <mergeCell ref="M17:M18"/>
    <mergeCell ref="N17:N18"/>
    <mergeCell ref="O17:O18"/>
    <mergeCell ref="P17:P18"/>
    <mergeCell ref="K11:K12"/>
    <mergeCell ref="K13:K14"/>
    <mergeCell ref="J15:J18"/>
    <mergeCell ref="K15:K16"/>
    <mergeCell ref="L15:L16"/>
    <mergeCell ref="M15:M16"/>
    <mergeCell ref="N15:N16"/>
    <mergeCell ref="P21:P22"/>
    <mergeCell ref="Q21:Q22"/>
    <mergeCell ref="M19:M20"/>
    <mergeCell ref="N19:N20"/>
    <mergeCell ref="O19:O20"/>
    <mergeCell ref="P19:P20"/>
    <mergeCell ref="Q19:Q20"/>
    <mergeCell ref="R19:R20"/>
    <mergeCell ref="M21:M22"/>
    <mergeCell ref="R21:R22"/>
    <mergeCell ref="Q25:Q26"/>
    <mergeCell ref="R25:R26"/>
    <mergeCell ref="J25:J26"/>
    <mergeCell ref="K25:K26"/>
    <mergeCell ref="L25:L26"/>
    <mergeCell ref="M25:M26"/>
    <mergeCell ref="N25:N26"/>
    <mergeCell ref="O25:O26"/>
    <mergeCell ref="P25:P26"/>
    <mergeCell ref="P29:P30"/>
    <mergeCell ref="Q29:Q30"/>
    <mergeCell ref="R29:R30"/>
    <mergeCell ref="J27:J30"/>
    <mergeCell ref="I29:I30"/>
    <mergeCell ref="K29:K30"/>
    <mergeCell ref="L29:L30"/>
    <mergeCell ref="M29:M30"/>
    <mergeCell ref="N29:N30"/>
    <mergeCell ref="O29:O30"/>
    <mergeCell ref="F33:F34"/>
    <mergeCell ref="G33:G34"/>
    <mergeCell ref="H33:H34"/>
    <mergeCell ref="I33:I34"/>
    <mergeCell ref="K33:K34"/>
    <mergeCell ref="L33:L34"/>
    <mergeCell ref="F31:F32"/>
    <mergeCell ref="G31:G32"/>
    <mergeCell ref="H31:H32"/>
    <mergeCell ref="I31:I32"/>
    <mergeCell ref="J31:J34"/>
    <mergeCell ref="K31:K32"/>
    <mergeCell ref="L31:L32"/>
    <mergeCell ref="P33:P34"/>
    <mergeCell ref="Q33:Q34"/>
    <mergeCell ref="M31:M32"/>
    <mergeCell ref="N31:N32"/>
    <mergeCell ref="O31:O32"/>
    <mergeCell ref="P31:P32"/>
    <mergeCell ref="Q31:Q32"/>
    <mergeCell ref="R31:R32"/>
    <mergeCell ref="M33:M34"/>
    <mergeCell ref="R33:R34"/>
    <mergeCell ref="B29:B30"/>
    <mergeCell ref="C29:C30"/>
    <mergeCell ref="A31:A34"/>
    <mergeCell ref="B31:B32"/>
    <mergeCell ref="C31:C32"/>
    <mergeCell ref="D31:D32"/>
    <mergeCell ref="E31:E32"/>
    <mergeCell ref="B33:B34"/>
    <mergeCell ref="C33:C34"/>
    <mergeCell ref="A37:A38"/>
    <mergeCell ref="C37:C38"/>
    <mergeCell ref="D37:D38"/>
    <mergeCell ref="E37:E38"/>
    <mergeCell ref="E39:E40"/>
    <mergeCell ref="K46:K47"/>
    <mergeCell ref="L46:L47"/>
    <mergeCell ref="M46:M47"/>
    <mergeCell ref="N46:N47"/>
    <mergeCell ref="O46:O47"/>
    <mergeCell ref="P46:P47"/>
    <mergeCell ref="Q46:Q47"/>
    <mergeCell ref="R46:R47"/>
    <mergeCell ref="C46:C47"/>
    <mergeCell ref="D46:D47"/>
    <mergeCell ref="F46:F47"/>
    <mergeCell ref="G46:G47"/>
    <mergeCell ref="H46:H47"/>
    <mergeCell ref="I46:I47"/>
    <mergeCell ref="J46:J47"/>
    <mergeCell ref="A39:A42"/>
    <mergeCell ref="B41:B42"/>
    <mergeCell ref="C41:C42"/>
    <mergeCell ref="D41:D42"/>
    <mergeCell ref="E41:E42"/>
    <mergeCell ref="B46:B47"/>
    <mergeCell ref="E46:E47"/>
    <mergeCell ref="G50:G51"/>
    <mergeCell ref="H50:H51"/>
    <mergeCell ref="P50:P51"/>
    <mergeCell ref="Q50:Q51"/>
    <mergeCell ref="N48:N49"/>
    <mergeCell ref="O48:O49"/>
    <mergeCell ref="P48:P49"/>
    <mergeCell ref="Q48:Q49"/>
    <mergeCell ref="R48:R49"/>
    <mergeCell ref="N50:N51"/>
    <mergeCell ref="O50:O51"/>
    <mergeCell ref="R50:R51"/>
    <mergeCell ref="A46:A47"/>
    <mergeCell ref="A48:A51"/>
    <mergeCell ref="B48:B49"/>
    <mergeCell ref="C48:C49"/>
    <mergeCell ref="D48:D49"/>
    <mergeCell ref="E48:E49"/>
    <mergeCell ref="F48:F49"/>
    <mergeCell ref="F50:F51"/>
    <mergeCell ref="D50:D51"/>
    <mergeCell ref="E50:E51"/>
    <mergeCell ref="D52:D53"/>
    <mergeCell ref="E52:E53"/>
    <mergeCell ref="F52:F53"/>
    <mergeCell ref="G52:G53"/>
    <mergeCell ref="H52:H53"/>
    <mergeCell ref="P52:P53"/>
    <mergeCell ref="Q52:Q53"/>
    <mergeCell ref="R52:R53"/>
    <mergeCell ref="D54:D55"/>
    <mergeCell ref="E54:E55"/>
    <mergeCell ref="F54:F55"/>
    <mergeCell ref="G54:G55"/>
    <mergeCell ref="H54:H55"/>
    <mergeCell ref="K52:K53"/>
    <mergeCell ref="K54:K55"/>
    <mergeCell ref="L54:L55"/>
    <mergeCell ref="M54:M55"/>
    <mergeCell ref="P54:P55"/>
    <mergeCell ref="Q54:Q55"/>
    <mergeCell ref="R54:R55"/>
    <mergeCell ref="B50:B51"/>
    <mergeCell ref="C50:C51"/>
    <mergeCell ref="A52:A55"/>
    <mergeCell ref="B52:B53"/>
    <mergeCell ref="C52:C53"/>
    <mergeCell ref="B54:B55"/>
    <mergeCell ref="C54:C55"/>
    <mergeCell ref="E61:E62"/>
    <mergeCell ref="F61:F62"/>
    <mergeCell ref="G61:G62"/>
    <mergeCell ref="H61:H62"/>
    <mergeCell ref="K59:K60"/>
    <mergeCell ref="K61:K62"/>
    <mergeCell ref="E59:E60"/>
    <mergeCell ref="F59:F60"/>
    <mergeCell ref="H59:H60"/>
    <mergeCell ref="I59:I60"/>
    <mergeCell ref="J59:J62"/>
    <mergeCell ref="L59:L60"/>
    <mergeCell ref="I61:I62"/>
    <mergeCell ref="L61:L62"/>
    <mergeCell ref="O57:O58"/>
    <mergeCell ref="P57:P58"/>
    <mergeCell ref="Q57:Q58"/>
    <mergeCell ref="R57:R58"/>
    <mergeCell ref="H57:H58"/>
    <mergeCell ref="I57:I58"/>
    <mergeCell ref="J57:J58"/>
    <mergeCell ref="K57:K58"/>
    <mergeCell ref="L57:L58"/>
    <mergeCell ref="M57:M58"/>
    <mergeCell ref="N57:N58"/>
    <mergeCell ref="B57:B58"/>
    <mergeCell ref="B59:B60"/>
    <mergeCell ref="C59:C60"/>
    <mergeCell ref="D59:D60"/>
    <mergeCell ref="A59:A62"/>
    <mergeCell ref="B61:B62"/>
    <mergeCell ref="C61:C62"/>
    <mergeCell ref="D61:D62"/>
    <mergeCell ref="A57:A58"/>
    <mergeCell ref="C57:C58"/>
    <mergeCell ref="D57:D58"/>
    <mergeCell ref="E57:E58"/>
    <mergeCell ref="F57:F58"/>
    <mergeCell ref="G57:G58"/>
    <mergeCell ref="G59:G60"/>
    <mergeCell ref="N61:N62"/>
    <mergeCell ref="O61:O62"/>
    <mergeCell ref="R61:R62"/>
    <mergeCell ref="G21:G22"/>
    <mergeCell ref="H21:H22"/>
    <mergeCell ref="K19:K20"/>
    <mergeCell ref="K21:K22"/>
    <mergeCell ref="E19:E20"/>
    <mergeCell ref="F19:F20"/>
    <mergeCell ref="H19:H20"/>
    <mergeCell ref="I19:I20"/>
    <mergeCell ref="J19:J22"/>
    <mergeCell ref="L19:L20"/>
    <mergeCell ref="I21:I22"/>
    <mergeCell ref="L21:L22"/>
    <mergeCell ref="M37:M38"/>
    <mergeCell ref="N37:N38"/>
    <mergeCell ref="P37:P38"/>
    <mergeCell ref="Q37:Q38"/>
    <mergeCell ref="R37:R38"/>
    <mergeCell ref="F37:F38"/>
    <mergeCell ref="G37:G38"/>
    <mergeCell ref="H37:H38"/>
    <mergeCell ref="I37:I38"/>
    <mergeCell ref="J37:J38"/>
    <mergeCell ref="K37:K38"/>
    <mergeCell ref="L37:L38"/>
    <mergeCell ref="F41:F42"/>
    <mergeCell ref="G41:G42"/>
    <mergeCell ref="H41:H42"/>
    <mergeCell ref="I41:I42"/>
    <mergeCell ref="C39:C40"/>
    <mergeCell ref="D39:D40"/>
    <mergeCell ref="F39:F40"/>
    <mergeCell ref="G39:G40"/>
    <mergeCell ref="H39:H40"/>
    <mergeCell ref="I39:I40"/>
    <mergeCell ref="J39:J42"/>
    <mergeCell ref="A44:I44"/>
    <mergeCell ref="R41:R42"/>
    <mergeCell ref="J44:R44"/>
    <mergeCell ref="K41:K42"/>
    <mergeCell ref="L41:L42"/>
    <mergeCell ref="M41:M42"/>
    <mergeCell ref="N41:N42"/>
    <mergeCell ref="O41:O42"/>
    <mergeCell ref="P41:P42"/>
    <mergeCell ref="Q41:Q42"/>
    <mergeCell ref="A19:A22"/>
    <mergeCell ref="B21:B22"/>
    <mergeCell ref="C21:C22"/>
    <mergeCell ref="D21:D22"/>
    <mergeCell ref="B25:B26"/>
    <mergeCell ref="C25:C26"/>
    <mergeCell ref="D25:D26"/>
    <mergeCell ref="D29:D30"/>
    <mergeCell ref="E29:E30"/>
    <mergeCell ref="G29:G30"/>
    <mergeCell ref="H29:H30"/>
    <mergeCell ref="A25:A26"/>
    <mergeCell ref="A27:A30"/>
    <mergeCell ref="B27:B28"/>
    <mergeCell ref="C27:C28"/>
    <mergeCell ref="D27:D28"/>
    <mergeCell ref="E27:E28"/>
    <mergeCell ref="F27:F28"/>
    <mergeCell ref="F29:F30"/>
    <mergeCell ref="D33:D34"/>
    <mergeCell ref="E33:E34"/>
    <mergeCell ref="N33:N34"/>
    <mergeCell ref="O33:O34"/>
    <mergeCell ref="O37:O38"/>
    <mergeCell ref="B37:B38"/>
    <mergeCell ref="B39:B40"/>
    <mergeCell ref="K39:K40"/>
    <mergeCell ref="L39:L40"/>
    <mergeCell ref="M39:M40"/>
    <mergeCell ref="N39:N40"/>
    <mergeCell ref="O39:O40"/>
    <mergeCell ref="P39:P40"/>
    <mergeCell ref="Q39:Q40"/>
    <mergeCell ref="R39:R40"/>
    <mergeCell ref="K48:K49"/>
    <mergeCell ref="K50:K51"/>
    <mergeCell ref="L50:L51"/>
    <mergeCell ref="M50:M51"/>
    <mergeCell ref="G48:G49"/>
    <mergeCell ref="H48:H49"/>
    <mergeCell ref="I48:I49"/>
    <mergeCell ref="J48:J51"/>
    <mergeCell ref="L48:L49"/>
    <mergeCell ref="M48:M49"/>
    <mergeCell ref="I50:I51"/>
    <mergeCell ref="N54:N55"/>
    <mergeCell ref="O54:O55"/>
    <mergeCell ref="I52:I53"/>
    <mergeCell ref="J52:J55"/>
    <mergeCell ref="L52:L53"/>
    <mergeCell ref="M52:M53"/>
    <mergeCell ref="N52:N53"/>
    <mergeCell ref="O52:O53"/>
    <mergeCell ref="I54:I55"/>
    <mergeCell ref="P61:P62"/>
    <mergeCell ref="Q61:Q62"/>
    <mergeCell ref="M59:M60"/>
    <mergeCell ref="N59:N60"/>
    <mergeCell ref="O59:O60"/>
    <mergeCell ref="P59:P60"/>
    <mergeCell ref="Q59:Q60"/>
    <mergeCell ref="R59:R60"/>
    <mergeCell ref="M61:M6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5.57"/>
    <col customWidth="1" min="3" max="3" width="8.29"/>
    <col customWidth="1" min="4" max="4" width="8.0"/>
    <col customWidth="1" min="5" max="5" width="4.71"/>
    <col customWidth="1" min="6" max="6" width="16.14"/>
    <col customWidth="1" min="7" max="7" width="4.71"/>
    <col customWidth="1" min="8" max="8" width="14.57"/>
    <col customWidth="1" min="9" max="9" width="4.71"/>
    <col customWidth="1" min="10" max="10" width="8.0"/>
    <col customWidth="1" min="11" max="11" width="7.71"/>
    <col customWidth="1" min="12" max="12" width="7.29"/>
    <col customWidth="1" min="13" max="13" width="4.71"/>
    <col customWidth="1" min="14" max="14" width="8.0"/>
    <col customWidth="1" min="15" max="15" width="4.71"/>
    <col customWidth="1" min="16" max="16" width="8.0"/>
    <col customWidth="1" min="17" max="17" width="4.71"/>
    <col customWidth="1" min="18" max="18" width="8.0"/>
    <col customWidth="1" min="19" max="19" width="7.29"/>
    <col customWidth="1" min="20" max="26" width="8.0"/>
  </cols>
  <sheetData>
    <row r="1" ht="33.0" customHeight="1">
      <c r="A1" s="1" t="str">
        <f>HYPERLINK('[1]реквизиты'!$A$2)</f>
        <v>#REF!</v>
      </c>
      <c r="L1" s="77"/>
      <c r="M1" s="77"/>
      <c r="N1" s="77"/>
      <c r="O1" s="77"/>
      <c r="P1" s="77"/>
    </row>
    <row r="2" ht="12.75" customHeight="1">
      <c r="A2" s="5" t="str">
        <f>HYPERLINK('[1]реквизиты'!$A$3)</f>
        <v>#REF!</v>
      </c>
      <c r="L2" s="78"/>
      <c r="M2" s="78"/>
      <c r="N2" s="78"/>
      <c r="O2" s="78"/>
      <c r="P2" s="78"/>
      <c r="S2" s="78"/>
    </row>
    <row r="3" ht="15.75" customHeight="1">
      <c r="A3" s="80"/>
      <c r="B3" s="80"/>
      <c r="C3" s="80"/>
      <c r="D3" s="80"/>
      <c r="E3" s="80"/>
      <c r="F3" s="84" t="str">
        <f>HYPERLINK('пр.взв.'!D4)</f>
        <v>в.к.    74    кг.</v>
      </c>
      <c r="G3" s="80"/>
      <c r="H3" s="80"/>
      <c r="I3" s="80"/>
      <c r="J3" s="80"/>
      <c r="K3" s="80"/>
      <c r="L3" s="80"/>
    </row>
    <row r="4" ht="16.5" customHeight="1">
      <c r="A4" s="89" t="s">
        <v>41</v>
      </c>
      <c r="C4" s="74"/>
    </row>
    <row r="5" ht="12.75" customHeight="1">
      <c r="A5" s="91">
        <v>1.0</v>
      </c>
      <c r="B5" s="50" t="str">
        <f>VLOOKUP(A5,'пр.взв.'!B5:C36,2,FALSE)</f>
        <v>Карданов Ренат Муратович</v>
      </c>
      <c r="C5" s="95" t="str">
        <f>VLOOKUP(A5,'пр.взв.'!B5:F36,3,FALSE)</f>
        <v>20.04.2001, КМС</v>
      </c>
      <c r="D5" s="50" t="str">
        <f>VLOOKUP(A5,'пр.взв.'!B5:E36,4,FALSE)</f>
        <v>Воронежская область</v>
      </c>
      <c r="E5" s="98"/>
      <c r="F5" s="100"/>
      <c r="G5" s="100"/>
      <c r="H5" s="100"/>
      <c r="I5" s="100"/>
      <c r="J5" s="100"/>
      <c r="K5" s="100"/>
      <c r="L5" s="100"/>
      <c r="M5" s="102"/>
    </row>
    <row r="6" ht="12.75" customHeight="1">
      <c r="A6" s="104"/>
      <c r="B6" s="56"/>
      <c r="C6" s="56"/>
      <c r="D6" s="56"/>
      <c r="E6" s="106"/>
      <c r="F6" s="102"/>
      <c r="G6" s="102"/>
      <c r="H6" s="100"/>
      <c r="I6" s="100"/>
      <c r="J6" s="100"/>
      <c r="K6" s="100"/>
      <c r="L6" s="100"/>
      <c r="M6" s="102"/>
    </row>
    <row r="7" ht="12.75" customHeight="1">
      <c r="A7" s="107">
        <v>9.0</v>
      </c>
      <c r="B7" s="61" t="str">
        <f>VLOOKUP(A7,'пр.взв.'!B7:C38,2,FALSE)</f>
        <v>Аксянов Радомир Маратович</v>
      </c>
      <c r="C7" s="109" t="str">
        <f>VLOOKUP(A7,'пр.взв.'!B5:F36,3,FALSE)</f>
        <v>09.09.2001, КМС</v>
      </c>
      <c r="D7" s="61" t="str">
        <f>VLOOKUP(A7,'пр.взв.'!B5:F36,4,FALSE)</f>
        <v>Самарская обл.</v>
      </c>
      <c r="E7" s="111"/>
      <c r="F7" s="112"/>
      <c r="G7" s="102"/>
      <c r="H7" s="100"/>
      <c r="I7" s="100"/>
      <c r="J7" s="100"/>
      <c r="K7" s="100"/>
      <c r="L7" s="100"/>
      <c r="M7" s="102"/>
    </row>
    <row r="8" ht="12.75" customHeight="1">
      <c r="A8" s="114"/>
      <c r="B8" s="38"/>
      <c r="C8" s="38"/>
      <c r="D8" s="38"/>
      <c r="E8" s="115"/>
      <c r="F8" s="117"/>
      <c r="G8" s="106"/>
      <c r="H8" s="100"/>
      <c r="I8" s="100"/>
      <c r="J8" s="119"/>
      <c r="K8" s="119"/>
      <c r="L8" s="119"/>
      <c r="M8" s="102"/>
    </row>
    <row r="9" ht="12.75" customHeight="1">
      <c r="A9" s="91">
        <v>5.0</v>
      </c>
      <c r="B9" s="50" t="str">
        <f>VLOOKUP(A9,'пр.взв.'!B9:C40,2,FALSE)</f>
        <v>Токарев Роман Александрович</v>
      </c>
      <c r="C9" s="95" t="str">
        <f>VLOOKUP(A9,'пр.взв.'!B5:E36,3,FALSE)</f>
        <v>08.06.1991, МСМК</v>
      </c>
      <c r="D9" s="50" t="str">
        <f>VLOOKUP(A9,'пр.взв.'!B5:E36,4,FALSE)</f>
        <v>Воронежская область</v>
      </c>
      <c r="E9" s="98"/>
      <c r="F9" s="117"/>
      <c r="G9" s="111"/>
      <c r="H9" s="123"/>
      <c r="I9" s="100"/>
      <c r="J9" s="119"/>
      <c r="K9" s="119"/>
      <c r="L9" s="119"/>
      <c r="M9" s="102"/>
    </row>
    <row r="10" ht="12.75" customHeight="1">
      <c r="A10" s="104"/>
      <c r="B10" s="56"/>
      <c r="C10" s="56"/>
      <c r="D10" s="56"/>
      <c r="E10" s="106"/>
      <c r="F10" s="124"/>
      <c r="G10" s="102"/>
      <c r="H10" s="126"/>
      <c r="I10" s="100"/>
      <c r="J10" s="100"/>
      <c r="K10" s="100"/>
      <c r="L10" s="100"/>
      <c r="M10" s="102"/>
    </row>
    <row r="11" ht="12.75" customHeight="1">
      <c r="A11" s="107">
        <v>13.0</v>
      </c>
      <c r="B11" s="61" t="str">
        <f>VLOOKUP(A11,'пр.взв.'!B5:C36,2,FALSE)</f>
        <v>#N/A</v>
      </c>
      <c r="C11" s="61" t="str">
        <f>VLOOKUP(A11,'пр.взв.'!B5:E36,3,FALSE)</f>
        <v>#N/A</v>
      </c>
      <c r="D11" s="61" t="str">
        <f>VLOOKUP(A11,'пр.взв.'!B5:E36,4,FALSE)</f>
        <v>#N/A</v>
      </c>
      <c r="E11" s="111"/>
      <c r="F11" s="102"/>
      <c r="G11" s="102"/>
      <c r="H11" s="126"/>
      <c r="I11" s="127"/>
      <c r="J11" s="128"/>
      <c r="K11" s="128"/>
      <c r="L11" s="100"/>
      <c r="M11" s="102"/>
    </row>
    <row r="12" ht="12.75" customHeight="1">
      <c r="A12" s="114"/>
      <c r="B12" s="38"/>
      <c r="C12" s="38"/>
      <c r="D12" s="38"/>
      <c r="E12" s="115"/>
      <c r="F12" s="102"/>
      <c r="H12" s="126"/>
      <c r="I12" s="106"/>
      <c r="J12" s="100"/>
      <c r="K12" s="100"/>
      <c r="L12" s="100"/>
    </row>
    <row r="13" ht="12.75" customHeight="1">
      <c r="A13" s="91">
        <v>3.0</v>
      </c>
      <c r="B13" s="50" t="str">
        <f>VLOOKUP(A13,'пр.взв.'!B5:C36,2,FALSE)</f>
        <v>Котов Александр Сергеевич</v>
      </c>
      <c r="C13" s="95" t="str">
        <f>VLOOKUP(A13,'пр.взв.'!B5:E36,3,FALSE)</f>
        <v>27.08.1996, МС</v>
      </c>
      <c r="D13" s="50" t="str">
        <f>VLOOKUP(A13,'пр.взв.'!B5:E36,4,FALSE)</f>
        <v>Пензенская обл.</v>
      </c>
      <c r="E13" s="98"/>
      <c r="F13" s="102"/>
      <c r="G13" s="102"/>
      <c r="H13" s="126"/>
      <c r="I13" s="111"/>
      <c r="J13" s="135"/>
      <c r="K13" s="123"/>
      <c r="L13" s="100"/>
    </row>
    <row r="14" ht="12.75" customHeight="1">
      <c r="A14" s="104"/>
      <c r="B14" s="56"/>
      <c r="C14" s="56"/>
      <c r="D14" s="56"/>
      <c r="E14" s="106"/>
      <c r="F14" s="102"/>
      <c r="G14" s="102"/>
      <c r="H14" s="126"/>
      <c r="I14" s="100"/>
      <c r="J14" s="100"/>
      <c r="K14" s="126"/>
      <c r="L14" s="100"/>
      <c r="M14" s="102"/>
    </row>
    <row r="15" ht="12.75" customHeight="1">
      <c r="A15" s="107">
        <v>11.0</v>
      </c>
      <c r="B15" s="61" t="str">
        <f>VLOOKUP(A15,'пр.взв.'!B15:C45,2,FALSE)</f>
        <v>#N/A</v>
      </c>
      <c r="C15" s="61" t="str">
        <f>VLOOKUP(A15,'пр.взв.'!B5:E36,3,FALSE)</f>
        <v>#N/A</v>
      </c>
      <c r="D15" s="61" t="str">
        <f>VLOOKUP(A15,'пр.взв.'!B5:F36,4,FALSE)</f>
        <v>#N/A</v>
      </c>
      <c r="E15" s="111"/>
      <c r="F15" s="112"/>
      <c r="G15" s="102"/>
      <c r="H15" s="126"/>
      <c r="I15" s="100"/>
      <c r="J15" s="100"/>
      <c r="K15" s="126"/>
      <c r="L15" s="100"/>
      <c r="M15" s="102"/>
    </row>
    <row r="16" ht="12.75" customHeight="1">
      <c r="A16" s="114"/>
      <c r="B16" s="38"/>
      <c r="C16" s="38"/>
      <c r="D16" s="38"/>
      <c r="E16" s="115"/>
      <c r="F16" s="117"/>
      <c r="G16" s="106"/>
      <c r="H16" s="138"/>
      <c r="I16" s="100"/>
      <c r="J16" s="100"/>
      <c r="K16" s="126"/>
      <c r="L16" s="100"/>
      <c r="M16" s="102"/>
    </row>
    <row r="17" ht="12.75" customHeight="1">
      <c r="A17" s="91">
        <v>7.0</v>
      </c>
      <c r="B17" s="50" t="str">
        <f>VLOOKUP(A17,'пр.взв.'!B17:C47,2,FALSE)</f>
        <v>Гаврилов Максим Олегович</v>
      </c>
      <c r="C17" s="95" t="str">
        <f>VLOOKUP(A17,'пр.взв.'!B5:E36,3,FALSE)</f>
        <v>15.09.1993, МС</v>
      </c>
      <c r="D17" s="50" t="str">
        <f>VLOOKUP(A17,'пр.взв.'!B5:E36,4,FALSE)</f>
        <v>Москва</v>
      </c>
      <c r="E17" s="98"/>
      <c r="F17" s="143"/>
      <c r="G17" s="111"/>
      <c r="H17" s="145"/>
      <c r="I17" s="145"/>
      <c r="J17" s="145"/>
      <c r="K17" s="146"/>
      <c r="L17" s="145"/>
      <c r="M17" s="102"/>
    </row>
    <row r="18" ht="12.75" customHeight="1">
      <c r="A18" s="104"/>
      <c r="B18" s="56"/>
      <c r="C18" s="56"/>
      <c r="D18" s="56"/>
      <c r="E18" s="106"/>
      <c r="F18" s="147"/>
      <c r="G18" s="115"/>
      <c r="H18" s="100"/>
      <c r="I18" s="100"/>
      <c r="J18" s="100"/>
      <c r="K18" s="126"/>
      <c r="L18" s="100"/>
      <c r="M18" s="102"/>
    </row>
    <row r="19" ht="12.75" customHeight="1">
      <c r="A19" s="107">
        <v>15.0</v>
      </c>
      <c r="B19" s="61" t="str">
        <f>VLOOKUP(A19,'пр.взв.'!B19:C49,2,FALSE)</f>
        <v>#N/A</v>
      </c>
      <c r="C19" s="61" t="str">
        <f>VLOOKUP(A19,'пр.взв.'!B5:E36,3,FALSE)</f>
        <v>#N/A</v>
      </c>
      <c r="D19" s="61" t="str">
        <f>VLOOKUP(A19,'пр.взв.'!B5:E36,4,FALSE)</f>
        <v>#N/A</v>
      </c>
      <c r="E19" s="111"/>
      <c r="F19" s="115"/>
      <c r="G19" s="115"/>
      <c r="H19" s="100"/>
      <c r="I19" s="100"/>
      <c r="J19" s="100"/>
      <c r="K19" s="126"/>
      <c r="L19" s="100"/>
      <c r="M19" s="102"/>
    </row>
    <row r="20" ht="12.75" customHeight="1">
      <c r="A20" s="114"/>
      <c r="B20" s="38"/>
      <c r="C20" s="38"/>
      <c r="D20" s="38"/>
      <c r="E20" s="115"/>
      <c r="F20" s="98"/>
      <c r="G20" s="98"/>
      <c r="H20" s="100"/>
      <c r="I20" s="100"/>
      <c r="J20" s="100"/>
      <c r="K20" s="126"/>
      <c r="L20" s="100"/>
      <c r="M20" s="100"/>
    </row>
    <row r="21" ht="16.5" customHeight="1">
      <c r="A21" s="155" t="s">
        <v>44</v>
      </c>
      <c r="B21" s="74"/>
      <c r="C21" s="74"/>
      <c r="D21" s="74"/>
      <c r="E21" s="74"/>
      <c r="F21" s="74"/>
      <c r="G21" s="74"/>
      <c r="J21" s="74"/>
      <c r="K21" s="106"/>
      <c r="M21" s="76"/>
    </row>
    <row r="22" ht="16.5" customHeight="1">
      <c r="A22" s="91">
        <v>2.0</v>
      </c>
      <c r="B22" s="50" t="str">
        <f>VLOOKUP(A22,'пр.взв.'!B7:E38,2,FALSE)</f>
        <v>Гайдуков Юрий Дмитриевич</v>
      </c>
      <c r="C22" s="95" t="str">
        <f>VLOOKUP(A22,'пр.взв.'!B7:E38,3,FALSE)</f>
        <v>13.02.2001, КМС</v>
      </c>
      <c r="D22" s="50" t="str">
        <f>VLOOKUP(A22,'пр.взв.'!B7:E38,4,FALSE)</f>
        <v>Воронежская область</v>
      </c>
      <c r="E22" s="98"/>
      <c r="F22" s="100"/>
      <c r="G22" s="100"/>
      <c r="H22" s="100"/>
      <c r="I22" s="100"/>
      <c r="J22" s="74"/>
      <c r="K22" s="111"/>
    </row>
    <row r="23" ht="15.75" customHeight="1">
      <c r="A23" s="104"/>
      <c r="B23" s="56"/>
      <c r="C23" s="56"/>
      <c r="D23" s="56"/>
      <c r="E23" s="106"/>
      <c r="F23" s="102"/>
      <c r="G23" s="102"/>
      <c r="H23" s="100"/>
      <c r="I23" s="100"/>
      <c r="J23" s="74"/>
      <c r="K23" s="160"/>
    </row>
    <row r="24" ht="16.5" customHeight="1">
      <c r="A24" s="107">
        <v>10.0</v>
      </c>
      <c r="B24" s="61" t="str">
        <f>VLOOKUP(A24,'пр.взв.'!B7:E38,2,FALSE)</f>
        <v>#N/A</v>
      </c>
      <c r="C24" s="61" t="str">
        <f>VLOOKUP(A24,'пр.взв.'!B7:E38,3,FALSE)</f>
        <v>#N/A</v>
      </c>
      <c r="D24" s="61" t="str">
        <f>VLOOKUP(A24,'пр.взв.'!B7:E38,4,FALSE)</f>
        <v>#N/A</v>
      </c>
      <c r="E24" s="111"/>
      <c r="F24" s="112"/>
      <c r="G24" s="102"/>
      <c r="H24" s="100"/>
      <c r="I24" s="100"/>
      <c r="J24" s="74"/>
      <c r="K24" s="160"/>
    </row>
    <row r="25" ht="16.5" customHeight="1">
      <c r="A25" s="114"/>
      <c r="B25" s="38"/>
      <c r="C25" s="38"/>
      <c r="D25" s="38"/>
      <c r="E25" s="115"/>
      <c r="F25" s="117"/>
      <c r="G25" s="106"/>
      <c r="H25" s="100"/>
      <c r="I25" s="100"/>
      <c r="J25" s="74"/>
      <c r="K25" s="160"/>
    </row>
    <row r="26" ht="16.5" customHeight="1">
      <c r="A26" s="91">
        <v>6.0</v>
      </c>
      <c r="B26" s="50" t="str">
        <f>VLOOKUP(A26,'пр.взв.'!B7:E38,2,FALSE)</f>
        <v>Воробьев Михаил Анатольевич</v>
      </c>
      <c r="C26" s="95" t="str">
        <f>VLOOKUP(A26,'пр.взв.'!B7:E38,3,FALSE)</f>
        <v>29.03.1995, МСМК</v>
      </c>
      <c r="D26" s="50" t="str">
        <f>VLOOKUP(A26,'пр.взв.'!B7:E38,4,FALSE)</f>
        <v>Рязанская обл.</v>
      </c>
      <c r="E26" s="98"/>
      <c r="F26" s="117"/>
      <c r="G26" s="111"/>
      <c r="H26" s="123"/>
      <c r="I26" s="100"/>
      <c r="J26" s="74"/>
      <c r="K26" s="160"/>
    </row>
    <row r="27" ht="15.75" customHeight="1">
      <c r="A27" s="104"/>
      <c r="B27" s="56"/>
      <c r="C27" s="56"/>
      <c r="D27" s="56"/>
      <c r="E27" s="106"/>
      <c r="F27" s="124"/>
      <c r="G27" s="102"/>
      <c r="H27" s="126"/>
      <c r="I27" s="100"/>
      <c r="J27" s="74"/>
      <c r="K27" s="160"/>
    </row>
    <row r="28" ht="16.5" customHeight="1">
      <c r="A28" s="107">
        <v>14.0</v>
      </c>
      <c r="B28" s="61" t="str">
        <f>VLOOKUP(A28,'пр.взв.'!B7:E38,2,FALSE)</f>
        <v>#N/A</v>
      </c>
      <c r="C28" s="61" t="str">
        <f>VLOOKUP(A28,'пр.взв.'!B7:E38,3,FALSE)</f>
        <v>#N/A</v>
      </c>
      <c r="D28" s="61" t="str">
        <f>VLOOKUP(A28,'пр.взв.'!B7:E38,4,FALSE)</f>
        <v>#N/A</v>
      </c>
      <c r="E28" s="111"/>
      <c r="F28" s="102"/>
      <c r="G28" s="102"/>
      <c r="H28" s="126"/>
      <c r="I28" s="127"/>
      <c r="J28" s="74"/>
      <c r="K28" s="160"/>
    </row>
    <row r="29" ht="16.5" customHeight="1">
      <c r="A29" s="114"/>
      <c r="B29" s="38"/>
      <c r="C29" s="38"/>
      <c r="D29" s="38"/>
      <c r="E29" s="115"/>
      <c r="F29" s="102"/>
      <c r="H29" s="126"/>
      <c r="I29" s="106"/>
      <c r="J29" s="171"/>
      <c r="K29" s="172"/>
    </row>
    <row r="30" ht="16.5" customHeight="1">
      <c r="A30" s="91">
        <v>4.0</v>
      </c>
      <c r="B30" s="50" t="str">
        <f>VLOOKUP(A30,'пр.взв.'!B7:E38,2,FALSE)</f>
        <v>Суряев Евгений Сергеевич</v>
      </c>
      <c r="C30" s="95" t="str">
        <f>VLOOKUP(A30,'пр.взв.'!B7:E38,3,FALSE)</f>
        <v>29.03.1996, КМС</v>
      </c>
      <c r="D30" s="50" t="str">
        <f>VLOOKUP(A30,'пр.взв.'!B7:E38,4,FALSE)</f>
        <v>Пензенская обл.</v>
      </c>
      <c r="E30" s="98"/>
      <c r="F30" s="102"/>
      <c r="G30" s="102"/>
      <c r="H30" s="126"/>
      <c r="I30" s="111"/>
    </row>
    <row r="31" ht="15.75" customHeight="1">
      <c r="A31" s="104"/>
      <c r="B31" s="56"/>
      <c r="C31" s="56"/>
      <c r="D31" s="56"/>
      <c r="E31" s="106"/>
      <c r="F31" s="102"/>
      <c r="G31" s="102"/>
      <c r="H31" s="126"/>
      <c r="I31" s="100"/>
    </row>
    <row r="32" ht="16.5" customHeight="1">
      <c r="A32" s="107">
        <v>12.0</v>
      </c>
      <c r="B32" s="61" t="str">
        <f>VLOOKUP(A32,'пр.взв.'!B7:E38,2,FALSE)</f>
        <v>#N/A</v>
      </c>
      <c r="C32" s="61" t="str">
        <f>VLOOKUP(A32,'пр.взв.'!B7:E38,3,FALSE)</f>
        <v>#N/A</v>
      </c>
      <c r="D32" s="61" t="str">
        <f>VLOOKUP(A32,'пр.взв.'!B7:E38,4,FALSE)</f>
        <v>#N/A</v>
      </c>
      <c r="E32" s="111"/>
      <c r="F32" s="112"/>
      <c r="G32" s="102"/>
      <c r="H32" s="126"/>
      <c r="I32" s="100"/>
    </row>
    <row r="33" ht="16.5" customHeight="1">
      <c r="A33" s="114"/>
      <c r="B33" s="38"/>
      <c r="C33" s="38"/>
      <c r="D33" s="38"/>
      <c r="E33" s="115"/>
      <c r="F33" s="117"/>
      <c r="G33" s="106"/>
      <c r="H33" s="138"/>
      <c r="I33" s="100"/>
    </row>
    <row r="34" ht="16.5" customHeight="1">
      <c r="A34" s="91">
        <v>8.0</v>
      </c>
      <c r="B34" s="50" t="str">
        <f>VLOOKUP(A34,'пр.взв.'!B7:E38,2,FALSE)</f>
        <v>Орлов Алексей Николаевич</v>
      </c>
      <c r="C34" s="95" t="str">
        <f>VLOOKUP(A34,'пр.взв.'!B7:E38,3,FALSE)</f>
        <v>11.12.1990, МС</v>
      </c>
      <c r="D34" s="50" t="str">
        <f>VLOOKUP(A34,'пр.взв.'!B7:E38,4,FALSE)</f>
        <v>Пермский край</v>
      </c>
      <c r="E34" s="98"/>
      <c r="F34" s="143"/>
      <c r="G34" s="111"/>
      <c r="H34" s="145"/>
      <c r="I34" s="145"/>
    </row>
    <row r="35" ht="15.75" customHeight="1">
      <c r="A35" s="104"/>
      <c r="B35" s="56"/>
      <c r="C35" s="56"/>
      <c r="D35" s="56"/>
      <c r="E35" s="106"/>
      <c r="F35" s="147"/>
      <c r="G35" s="115"/>
      <c r="H35" s="100"/>
      <c r="I35" s="100"/>
    </row>
    <row r="36" ht="16.5" customHeight="1">
      <c r="A36" s="107">
        <v>16.0</v>
      </c>
      <c r="B36" s="61" t="str">
        <f>VLOOKUP(A36,'пр.взв.'!B7:E38,2,FALSE)</f>
        <v>#N/A</v>
      </c>
      <c r="C36" s="61" t="str">
        <f>VLOOKUP(A36,'пр.взв.'!B7:E38,3,FALSE)</f>
        <v>#N/A</v>
      </c>
      <c r="D36" s="61" t="str">
        <f>VLOOKUP(A36,'пр.взв.'!B7:E38,4,FALSE)</f>
        <v>#N/A</v>
      </c>
      <c r="E36" s="111"/>
      <c r="F36" s="115"/>
      <c r="G36" s="115"/>
      <c r="H36" s="100"/>
      <c r="I36" s="100"/>
    </row>
    <row r="37" ht="16.5" customHeight="1">
      <c r="A37" s="114"/>
      <c r="B37" s="38"/>
      <c r="C37" s="38"/>
      <c r="D37" s="38"/>
      <c r="E37" s="115"/>
      <c r="F37" s="98"/>
      <c r="G37" s="98"/>
      <c r="H37" s="100"/>
      <c r="I37" s="100"/>
    </row>
    <row r="38" ht="8.25" customHeight="1"/>
    <row r="39" ht="12.75" customHeight="1">
      <c r="B39" s="179"/>
      <c r="C39" s="179"/>
      <c r="D39" s="65" t="s">
        <v>72</v>
      </c>
      <c r="E39" s="179"/>
      <c r="F39" s="179"/>
      <c r="G39" s="179"/>
      <c r="H39" s="179"/>
      <c r="I39" s="179"/>
    </row>
    <row r="40" ht="12.0" customHeight="1">
      <c r="B40" s="180"/>
      <c r="C40" s="179"/>
      <c r="E40" s="179"/>
      <c r="F40" s="179"/>
      <c r="G40" s="179"/>
      <c r="H40" s="179"/>
      <c r="I40" s="179"/>
    </row>
    <row r="41" ht="12.0" customHeight="1">
      <c r="B41" s="179"/>
      <c r="C41" s="179"/>
      <c r="E41" s="179"/>
      <c r="F41" s="179"/>
      <c r="G41" s="179"/>
      <c r="H41" s="179"/>
      <c r="I41" s="179"/>
      <c r="J41" s="179"/>
    </row>
    <row r="42" ht="12.0" customHeight="1">
      <c r="B42" s="179"/>
      <c r="C42" s="179"/>
      <c r="E42" s="181"/>
      <c r="F42" s="182"/>
      <c r="G42" s="179"/>
      <c r="H42" s="179"/>
      <c r="I42" s="179"/>
      <c r="J42" s="179"/>
      <c r="K42" s="179"/>
    </row>
    <row r="43" ht="12.0" customHeight="1">
      <c r="B43" s="179"/>
      <c r="C43" s="179"/>
      <c r="E43" s="171"/>
      <c r="F43" s="183"/>
      <c r="G43" s="184"/>
      <c r="H43" s="182"/>
      <c r="I43" s="179"/>
      <c r="J43" s="179"/>
      <c r="K43" s="179"/>
    </row>
    <row r="44" ht="12.0" customHeight="1">
      <c r="B44" s="180"/>
      <c r="C44" s="179"/>
      <c r="F44" s="179"/>
      <c r="G44" s="179"/>
      <c r="H44" s="185"/>
      <c r="I44" s="179"/>
      <c r="J44" s="179"/>
      <c r="K44" s="179"/>
    </row>
    <row r="45" ht="12.0" customHeight="1">
      <c r="B45" s="179"/>
      <c r="C45" s="179"/>
      <c r="F45" s="179"/>
      <c r="G45" s="179"/>
      <c r="H45" s="185"/>
      <c r="I45" s="184"/>
      <c r="J45" s="182"/>
      <c r="K45" s="179"/>
    </row>
    <row r="46" ht="12.0" customHeight="1">
      <c r="B46" s="179"/>
      <c r="C46" s="179"/>
      <c r="E46" s="181"/>
      <c r="F46" s="182"/>
      <c r="G46" s="186"/>
      <c r="H46" s="183"/>
      <c r="I46" s="179"/>
      <c r="J46" s="185"/>
      <c r="K46" s="106"/>
      <c r="L46" s="74"/>
    </row>
    <row r="47" ht="12.0" customHeight="1">
      <c r="B47" s="179"/>
      <c r="C47" s="179"/>
      <c r="E47" s="171"/>
      <c r="F47" s="183"/>
      <c r="G47" s="179"/>
      <c r="H47" s="179"/>
      <c r="I47" s="179"/>
      <c r="J47" s="185"/>
      <c r="K47" s="111"/>
      <c r="L47" s="74"/>
      <c r="M47" s="74"/>
    </row>
    <row r="48" ht="12.0" customHeight="1">
      <c r="B48" s="179"/>
      <c r="C48" s="179"/>
      <c r="D48" s="65" t="s">
        <v>73</v>
      </c>
      <c r="F48" s="179"/>
      <c r="G48" s="179"/>
      <c r="H48" s="179"/>
      <c r="I48" s="186"/>
      <c r="J48" s="183"/>
      <c r="K48" s="179"/>
      <c r="L48" s="74"/>
      <c r="M48" s="74"/>
    </row>
    <row r="49" ht="12.0" customHeight="1">
      <c r="B49" s="180"/>
      <c r="C49" s="179"/>
      <c r="F49" s="179"/>
      <c r="G49" s="179"/>
      <c r="H49" s="179"/>
      <c r="I49" s="179"/>
      <c r="J49" s="179"/>
      <c r="K49" s="74"/>
      <c r="L49" s="74"/>
      <c r="M49" s="74"/>
    </row>
    <row r="50" ht="15.75" customHeight="1">
      <c r="B50" s="179"/>
      <c r="C50" s="179"/>
      <c r="D50" s="74"/>
      <c r="F50" s="179"/>
      <c r="G50" s="179"/>
      <c r="H50" s="179"/>
      <c r="I50" s="179"/>
      <c r="J50" s="179"/>
      <c r="K50" s="179"/>
      <c r="L50" s="98"/>
      <c r="M50" s="74"/>
    </row>
    <row r="51" ht="15.75" customHeight="1">
      <c r="B51" s="179"/>
      <c r="C51" s="179"/>
      <c r="D51" s="74"/>
      <c r="E51" s="181"/>
      <c r="F51" s="182"/>
      <c r="G51" s="179"/>
      <c r="H51" s="179"/>
      <c r="I51" s="179"/>
      <c r="J51" s="179"/>
      <c r="K51" s="179"/>
      <c r="L51" s="115"/>
      <c r="M51" s="74"/>
    </row>
    <row r="52" ht="12.0" customHeight="1">
      <c r="B52" s="179"/>
      <c r="C52" s="179"/>
      <c r="D52" s="74"/>
      <c r="E52" s="171"/>
      <c r="F52" s="183"/>
      <c r="G52" s="184"/>
      <c r="H52" s="182"/>
      <c r="I52" s="179"/>
      <c r="J52" s="179"/>
      <c r="K52" s="179"/>
      <c r="L52" s="74"/>
      <c r="M52" s="74"/>
    </row>
    <row r="53" ht="12.0" customHeight="1">
      <c r="B53" s="180"/>
      <c r="C53" s="179"/>
      <c r="D53" s="179"/>
      <c r="F53" s="179"/>
      <c r="G53" s="179"/>
      <c r="H53" s="185"/>
      <c r="I53" s="179"/>
      <c r="J53" s="179"/>
      <c r="K53" s="179"/>
      <c r="L53" s="74"/>
      <c r="M53" s="74"/>
    </row>
    <row r="54" ht="12.0" customHeight="1">
      <c r="B54" s="179"/>
      <c r="C54" s="179"/>
      <c r="D54" s="74"/>
      <c r="F54" s="179"/>
      <c r="G54" s="179"/>
      <c r="H54" s="185"/>
      <c r="I54" s="184"/>
      <c r="J54" s="182"/>
      <c r="K54" s="179"/>
      <c r="L54" s="74"/>
      <c r="M54" s="74"/>
    </row>
    <row r="55" ht="12.0" customHeight="1">
      <c r="B55" s="179"/>
      <c r="C55" s="179"/>
      <c r="D55" s="74"/>
      <c r="E55" s="181"/>
      <c r="F55" s="182"/>
      <c r="G55" s="186"/>
      <c r="H55" s="183"/>
      <c r="I55" s="179"/>
      <c r="J55" s="185"/>
      <c r="K55" s="106"/>
      <c r="L55" s="74"/>
      <c r="M55" s="74"/>
    </row>
    <row r="56" ht="12.0" customHeight="1">
      <c r="B56" s="179"/>
      <c r="C56" s="179"/>
      <c r="E56" s="171"/>
      <c r="F56" s="183"/>
      <c r="G56" s="179"/>
      <c r="H56" s="179"/>
      <c r="I56" s="179"/>
      <c r="J56" s="185"/>
      <c r="K56" s="111"/>
      <c r="L56" s="74"/>
      <c r="M56" s="74"/>
    </row>
    <row r="57" ht="15.75" customHeight="1">
      <c r="B57" s="179"/>
      <c r="C57" s="179"/>
      <c r="F57" s="179"/>
      <c r="G57" s="179"/>
      <c r="H57" s="179"/>
      <c r="I57" s="186"/>
      <c r="J57" s="183"/>
      <c r="K57" s="98"/>
      <c r="L57" s="74"/>
    </row>
    <row r="58" ht="15.75" customHeight="1">
      <c r="G58" s="74"/>
      <c r="H58" s="74"/>
      <c r="I58" s="115"/>
      <c r="J58" s="74"/>
      <c r="L58" s="74"/>
    </row>
    <row r="59" ht="12.75" customHeight="1">
      <c r="G59" s="74"/>
      <c r="H59" s="74"/>
      <c r="I59" s="179"/>
      <c r="J59" s="74"/>
      <c r="L59" s="74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1">
    <mergeCell ref="A17:A18"/>
    <mergeCell ref="A19:A20"/>
    <mergeCell ref="B19:B20"/>
    <mergeCell ref="C19:C20"/>
    <mergeCell ref="D19:D20"/>
    <mergeCell ref="A22:A23"/>
    <mergeCell ref="B22:B23"/>
    <mergeCell ref="A24:A25"/>
    <mergeCell ref="B24:B25"/>
    <mergeCell ref="C24:C25"/>
    <mergeCell ref="D24:D25"/>
    <mergeCell ref="B26:B27"/>
    <mergeCell ref="C26:C27"/>
    <mergeCell ref="D26:D27"/>
    <mergeCell ref="A30:A31"/>
    <mergeCell ref="B30:B31"/>
    <mergeCell ref="C30:C31"/>
    <mergeCell ref="D30:D31"/>
    <mergeCell ref="B32:B33"/>
    <mergeCell ref="C32:C33"/>
    <mergeCell ref="D32:D33"/>
    <mergeCell ref="C36:C37"/>
    <mergeCell ref="D36:D37"/>
    <mergeCell ref="D39:D40"/>
    <mergeCell ref="D48:D49"/>
    <mergeCell ref="A32:A33"/>
    <mergeCell ref="A34:A35"/>
    <mergeCell ref="B34:B35"/>
    <mergeCell ref="C34:C35"/>
    <mergeCell ref="D34:D35"/>
    <mergeCell ref="A36:A37"/>
    <mergeCell ref="B36:B37"/>
    <mergeCell ref="A1:K1"/>
    <mergeCell ref="A2:K2"/>
    <mergeCell ref="A4:B4"/>
    <mergeCell ref="A5:A6"/>
    <mergeCell ref="B5:B6"/>
    <mergeCell ref="C5:C6"/>
    <mergeCell ref="D5:D6"/>
    <mergeCell ref="A7:A8"/>
    <mergeCell ref="B7:B8"/>
    <mergeCell ref="C7:C8"/>
    <mergeCell ref="D7:D8"/>
    <mergeCell ref="B9:B10"/>
    <mergeCell ref="C9:C10"/>
    <mergeCell ref="D9:D10"/>
    <mergeCell ref="A9:A10"/>
    <mergeCell ref="A11:A12"/>
    <mergeCell ref="B11:B12"/>
    <mergeCell ref="C11:C12"/>
    <mergeCell ref="D11:D12"/>
    <mergeCell ref="F12:G12"/>
    <mergeCell ref="A13:A14"/>
    <mergeCell ref="D13:D14"/>
    <mergeCell ref="B17:B18"/>
    <mergeCell ref="C17:C18"/>
    <mergeCell ref="B13:B14"/>
    <mergeCell ref="C13:C14"/>
    <mergeCell ref="A15:A16"/>
    <mergeCell ref="B15:B16"/>
    <mergeCell ref="C15:C16"/>
    <mergeCell ref="D15:D16"/>
    <mergeCell ref="D17:D18"/>
    <mergeCell ref="C22:C23"/>
    <mergeCell ref="D22:D23"/>
    <mergeCell ref="A26:A27"/>
    <mergeCell ref="A28:A29"/>
    <mergeCell ref="B28:B29"/>
    <mergeCell ref="C28:C29"/>
    <mergeCell ref="D28:D29"/>
    <mergeCell ref="F29:G29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5.75" customHeight="1">
      <c r="A1" s="149" t="str">
        <f>HYPERLINK('[1]реквизиты'!$A$2)</f>
        <v>#REF!</v>
      </c>
      <c r="B1" s="6"/>
      <c r="C1" s="6"/>
      <c r="D1" s="6"/>
      <c r="E1" s="6"/>
      <c r="F1" s="6"/>
      <c r="G1" s="6"/>
      <c r="H1" s="8"/>
    </row>
    <row r="2" ht="12.75" customHeight="1">
      <c r="A2" s="151" t="str">
        <f>HYPERLINK('[1]реквизиты'!$A$3)</f>
        <v>#REF!</v>
      </c>
      <c r="B2" s="152"/>
      <c r="C2" s="152"/>
      <c r="D2" s="152"/>
      <c r="E2" s="152"/>
      <c r="F2" s="152"/>
      <c r="G2" s="152"/>
      <c r="H2" s="152"/>
    </row>
    <row r="3" ht="18.75" customHeight="1">
      <c r="A3" s="153" t="s">
        <v>66</v>
      </c>
    </row>
    <row r="4" ht="18.75" customHeight="1">
      <c r="B4" s="154"/>
      <c r="C4" s="156"/>
      <c r="D4" s="157" t="str">
        <f>HYPERLINK('пр.взв.'!D4)</f>
        <v>в.к.    74    кг.</v>
      </c>
      <c r="E4" s="6"/>
      <c r="F4" s="8"/>
      <c r="G4" s="156"/>
      <c r="H4" s="156"/>
    </row>
    <row r="5" ht="18.75" customHeight="1">
      <c r="A5" s="156"/>
      <c r="B5" s="156"/>
      <c r="C5" s="156"/>
      <c r="D5" s="156"/>
      <c r="E5" s="156"/>
      <c r="F5" s="156"/>
      <c r="G5" s="156"/>
      <c r="H5" s="156"/>
    </row>
    <row r="6" ht="18.0" customHeight="1">
      <c r="A6" s="158" t="s">
        <v>67</v>
      </c>
      <c r="B6" s="159" t="str">
        <f>VLOOKUP(J6,'пр.взв.'!B7:G38,2,FALSE)</f>
        <v>Токарев Роман Александрович</v>
      </c>
      <c r="C6" s="152"/>
      <c r="D6" s="152"/>
      <c r="E6" s="152"/>
      <c r="F6" s="152"/>
      <c r="G6" s="152"/>
      <c r="H6" s="161" t="str">
        <f>VLOOKUP(J6,'пр.взв.'!B7:G38,3,FALSE)</f>
        <v>08.06.1991, МСМК</v>
      </c>
      <c r="I6" s="156"/>
      <c r="J6" s="162">
        <f>'пр.хода'!H8</f>
        <v>5</v>
      </c>
    </row>
    <row r="7" ht="18.0" customHeight="1">
      <c r="A7" s="163"/>
      <c r="H7" s="164"/>
      <c r="I7" s="156"/>
      <c r="J7" s="162"/>
    </row>
    <row r="8" ht="18.0" customHeight="1">
      <c r="A8" s="163"/>
      <c r="B8" s="165" t="str">
        <f>VLOOKUP(J6,'пр.взв.'!B7:G38,4,FALSE)</f>
        <v>Воронежская область</v>
      </c>
      <c r="H8" s="164"/>
      <c r="I8" s="156"/>
      <c r="J8" s="162"/>
    </row>
    <row r="9" ht="18.75" customHeight="1">
      <c r="A9" s="166"/>
      <c r="B9" s="15"/>
      <c r="C9" s="15"/>
      <c r="D9" s="15"/>
      <c r="E9" s="15"/>
      <c r="F9" s="15"/>
      <c r="G9" s="15"/>
      <c r="H9" s="167"/>
      <c r="I9" s="156"/>
      <c r="J9" s="162"/>
    </row>
    <row r="10" ht="18.75" customHeight="1">
      <c r="A10" s="156"/>
      <c r="B10" s="156"/>
      <c r="C10" s="156"/>
      <c r="D10" s="156"/>
      <c r="E10" s="156"/>
      <c r="F10" s="156"/>
      <c r="G10" s="156"/>
      <c r="H10" s="156"/>
      <c r="I10" s="156"/>
      <c r="J10" s="162"/>
    </row>
    <row r="11" ht="18.0" customHeight="1">
      <c r="A11" s="168" t="s">
        <v>68</v>
      </c>
      <c r="B11" s="159" t="str">
        <f>VLOOKUP(J11,'пр.взв.'!B2:G43,2,FALSE)</f>
        <v>Воробьев Михаил Анатольевич</v>
      </c>
      <c r="C11" s="152"/>
      <c r="D11" s="152"/>
      <c r="E11" s="152"/>
      <c r="F11" s="152"/>
      <c r="G11" s="152"/>
      <c r="H11" s="161" t="str">
        <f>VLOOKUP(J11,'пр.взв.'!B2:G43,3,FALSE)</f>
        <v>29.03.1995, МСМК</v>
      </c>
      <c r="I11" s="156"/>
      <c r="J11" s="162">
        <f>'пр.хода'!H20</f>
        <v>6</v>
      </c>
    </row>
    <row r="12" ht="18.0" customHeight="1">
      <c r="A12" s="163"/>
      <c r="H12" s="164"/>
      <c r="I12" s="156"/>
      <c r="J12" s="162"/>
    </row>
    <row r="13" ht="18.0" customHeight="1">
      <c r="A13" s="163"/>
      <c r="B13" s="165" t="str">
        <f>VLOOKUP(J11,'пр.взв.'!B2:G43,4,FALSE)</f>
        <v>Рязанская обл.</v>
      </c>
      <c r="H13" s="164"/>
      <c r="I13" s="156"/>
      <c r="J13" s="162"/>
    </row>
    <row r="14" ht="18.75" customHeight="1">
      <c r="A14" s="166"/>
      <c r="B14" s="15"/>
      <c r="C14" s="15"/>
      <c r="D14" s="15"/>
      <c r="E14" s="15"/>
      <c r="F14" s="15"/>
      <c r="G14" s="15"/>
      <c r="H14" s="167"/>
      <c r="I14" s="156"/>
      <c r="J14" s="162"/>
    </row>
    <row r="15" ht="18.75" customHeight="1">
      <c r="A15" s="156"/>
      <c r="B15" s="156"/>
      <c r="C15" s="156"/>
      <c r="D15" s="156"/>
      <c r="E15" s="156"/>
      <c r="F15" s="156"/>
      <c r="G15" s="156"/>
      <c r="H15" s="156"/>
      <c r="I15" s="156"/>
      <c r="J15" s="162"/>
    </row>
    <row r="16" ht="18.0" customHeight="1">
      <c r="A16" s="169" t="s">
        <v>69</v>
      </c>
      <c r="B16" s="159" t="str">
        <f>VLOOKUP(J16,'пр.взв.'!B4:G17,2,FALSE)</f>
        <v>#N/A</v>
      </c>
      <c r="C16" s="152"/>
      <c r="D16" s="152"/>
      <c r="E16" s="152"/>
      <c r="F16" s="152"/>
      <c r="G16" s="152"/>
      <c r="H16" s="170" t="str">
        <f>VLOOKUP(J16,'пр.взв.'!B4:G17,3,FALSE)</f>
        <v>#N/A</v>
      </c>
      <c r="I16" s="156"/>
      <c r="J16" s="162">
        <f>'пр.хода'!E32</f>
        <v>8</v>
      </c>
    </row>
    <row r="17" ht="18.0" customHeight="1">
      <c r="A17" s="163"/>
      <c r="H17" s="164"/>
      <c r="I17" s="156"/>
      <c r="J17" s="162"/>
    </row>
    <row r="18" ht="18.0" customHeight="1">
      <c r="A18" s="163"/>
      <c r="B18" s="165" t="str">
        <f>VLOOKUP(J16,'пр.взв.'!B7:G48,4,FALSE)</f>
        <v>Пермский край</v>
      </c>
      <c r="H18" s="164"/>
      <c r="I18" s="156"/>
      <c r="J18" s="162"/>
    </row>
    <row r="19" ht="18.75" customHeight="1">
      <c r="A19" s="166"/>
      <c r="B19" s="15"/>
      <c r="C19" s="15"/>
      <c r="D19" s="15"/>
      <c r="E19" s="15"/>
      <c r="F19" s="15"/>
      <c r="G19" s="15"/>
      <c r="H19" s="167"/>
      <c r="I19" s="156"/>
      <c r="J19" s="162"/>
    </row>
    <row r="20" ht="18.75" customHeight="1">
      <c r="A20" s="156"/>
      <c r="B20" s="156"/>
      <c r="C20" s="156"/>
      <c r="D20" s="156"/>
      <c r="E20" s="156"/>
      <c r="F20" s="156"/>
      <c r="G20" s="156"/>
      <c r="H20" s="156"/>
      <c r="I20" s="156"/>
      <c r="J20" s="162"/>
    </row>
    <row r="21" ht="18.0" customHeight="1">
      <c r="A21" s="169" t="s">
        <v>69</v>
      </c>
      <c r="B21" s="159" t="str">
        <f>VLOOKUP(J21,'пр.взв.'!B2:G53,2,FALSE)</f>
        <v>Суряев Евгений Сергеевич</v>
      </c>
      <c r="C21" s="152"/>
      <c r="D21" s="152"/>
      <c r="E21" s="152"/>
      <c r="F21" s="152"/>
      <c r="G21" s="152"/>
      <c r="H21" s="161" t="str">
        <f>VLOOKUP(J21,'пр.взв.'!B3:G22,3,FALSE)</f>
        <v>29.03.1996, КМС</v>
      </c>
      <c r="I21" s="156"/>
      <c r="J21" s="162">
        <f>'пр.хода'!Q32</f>
        <v>4</v>
      </c>
    </row>
    <row r="22" ht="18.0" customHeight="1">
      <c r="A22" s="163"/>
      <c r="H22" s="164"/>
      <c r="I22" s="156"/>
      <c r="J22" s="162"/>
    </row>
    <row r="23" ht="18.0" customHeight="1">
      <c r="A23" s="163"/>
      <c r="B23" s="165" t="str">
        <f>VLOOKUP(J21,'пр.взв.'!B6:G53,4,FALSE)</f>
        <v>Пензенская обл.</v>
      </c>
      <c r="H23" s="164"/>
      <c r="I23" s="156"/>
    </row>
    <row r="24" ht="18.75" customHeight="1">
      <c r="A24" s="166"/>
      <c r="B24" s="15"/>
      <c r="C24" s="15"/>
      <c r="D24" s="15"/>
      <c r="E24" s="15"/>
      <c r="F24" s="15"/>
      <c r="G24" s="15"/>
      <c r="H24" s="167"/>
      <c r="I24" s="156"/>
    </row>
    <row r="25" ht="18.0" customHeight="1">
      <c r="A25" s="156"/>
      <c r="B25" s="156"/>
      <c r="C25" s="156"/>
      <c r="D25" s="156"/>
      <c r="E25" s="156"/>
      <c r="F25" s="156"/>
      <c r="G25" s="156"/>
      <c r="H25" s="156"/>
    </row>
    <row r="26" ht="18.0" customHeight="1">
      <c r="A26" s="156" t="s">
        <v>70</v>
      </c>
      <c r="B26" s="156"/>
      <c r="C26" s="156"/>
      <c r="D26" s="156"/>
      <c r="E26" s="156"/>
      <c r="F26" s="156"/>
      <c r="G26" s="156"/>
      <c r="H26" s="156"/>
    </row>
    <row r="27" ht="13.5" customHeight="1"/>
    <row r="28" ht="12.75" customHeight="1">
      <c r="A28" s="173" t="str">
        <f>VLOOKUP(J28,'пр.взв.'!B7:H38,7,FALSE)</f>
        <v>Потолов Б.М.</v>
      </c>
      <c r="B28" s="152"/>
      <c r="C28" s="152"/>
      <c r="D28" s="152"/>
      <c r="E28" s="152"/>
      <c r="F28" s="152"/>
      <c r="G28" s="152"/>
      <c r="H28" s="174"/>
      <c r="J28" s="175">
        <f>'пр.хода'!H8</f>
        <v>5</v>
      </c>
    </row>
    <row r="29" ht="13.5" customHeight="1">
      <c r="A29" s="114"/>
      <c r="B29" s="15"/>
      <c r="C29" s="15"/>
      <c r="D29" s="15"/>
      <c r="E29" s="15"/>
      <c r="F29" s="15"/>
      <c r="G29" s="15"/>
      <c r="H29" s="167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8.0" customHeight="1">
      <c r="A36" s="156" t="s">
        <v>71</v>
      </c>
      <c r="B36" s="156"/>
      <c r="C36" s="156"/>
      <c r="D36" s="156"/>
      <c r="E36" s="156"/>
      <c r="F36" s="156"/>
      <c r="G36" s="156"/>
      <c r="H36" s="156"/>
    </row>
    <row r="37" ht="18.0" customHeight="1">
      <c r="A37" s="156"/>
      <c r="B37" s="156"/>
      <c r="C37" s="156"/>
      <c r="D37" s="156"/>
      <c r="E37" s="156"/>
      <c r="F37" s="156"/>
      <c r="G37" s="156"/>
      <c r="H37" s="156"/>
    </row>
    <row r="38" ht="18.0" customHeight="1">
      <c r="A38" s="156"/>
      <c r="B38" s="156"/>
      <c r="C38" s="156"/>
      <c r="D38" s="156"/>
      <c r="E38" s="156"/>
      <c r="F38" s="156"/>
      <c r="G38" s="156"/>
      <c r="H38" s="156"/>
    </row>
    <row r="39" ht="18.0" customHeight="1">
      <c r="A39" s="176"/>
      <c r="B39" s="176"/>
      <c r="C39" s="176"/>
      <c r="D39" s="176"/>
      <c r="E39" s="176"/>
      <c r="F39" s="176"/>
      <c r="G39" s="176"/>
      <c r="H39" s="176"/>
    </row>
    <row r="40" ht="18.0" customHeight="1">
      <c r="A40" s="156"/>
      <c r="B40" s="156"/>
      <c r="C40" s="156"/>
      <c r="D40" s="156"/>
      <c r="E40" s="156"/>
      <c r="F40" s="156"/>
      <c r="G40" s="156"/>
      <c r="H40" s="156"/>
    </row>
    <row r="41" ht="18.0" customHeight="1">
      <c r="A41" s="176"/>
      <c r="B41" s="176"/>
      <c r="C41" s="176"/>
      <c r="D41" s="176"/>
      <c r="E41" s="176"/>
      <c r="F41" s="176"/>
      <c r="G41" s="176"/>
      <c r="H41" s="176"/>
    </row>
    <row r="42" ht="18.0" customHeight="1">
      <c r="A42" s="177"/>
      <c r="B42" s="177"/>
      <c r="C42" s="177"/>
      <c r="D42" s="177"/>
      <c r="E42" s="177"/>
      <c r="F42" s="177"/>
      <c r="G42" s="177"/>
      <c r="H42" s="177"/>
    </row>
    <row r="43" ht="18.0" customHeight="1">
      <c r="A43" s="176"/>
      <c r="B43" s="176"/>
      <c r="C43" s="176"/>
      <c r="D43" s="176"/>
      <c r="E43" s="176"/>
      <c r="F43" s="176"/>
      <c r="G43" s="176"/>
      <c r="H43" s="176"/>
    </row>
    <row r="44" ht="18.0" customHeight="1">
      <c r="A44" s="177"/>
      <c r="B44" s="177"/>
      <c r="C44" s="177"/>
      <c r="D44" s="177"/>
      <c r="E44" s="177"/>
      <c r="F44" s="177"/>
      <c r="G44" s="177"/>
      <c r="H44" s="17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4.0"/>
    <col customWidth="1" min="3" max="3" width="7.71"/>
    <col customWidth="1" min="4" max="4" width="11.29"/>
    <col customWidth="1" min="5" max="17" width="4.71"/>
    <col customWidth="1" min="18" max="18" width="14.0"/>
    <col customWidth="1" min="19" max="19" width="7.71"/>
    <col customWidth="1" min="20" max="20" width="11.29"/>
    <col customWidth="1" min="21" max="21" width="4.71"/>
    <col customWidth="1" min="22" max="30" width="8.0"/>
  </cols>
  <sheetData>
    <row r="1" ht="24.0" customHeight="1">
      <c r="A1" s="2" t="s">
        <v>1</v>
      </c>
    </row>
    <row r="2" ht="27.75" customHeight="1">
      <c r="A2" s="1" t="s">
        <v>74</v>
      </c>
    </row>
    <row r="3" ht="33.0" customHeight="1">
      <c r="C3" s="187" t="str">
        <f>HYPERLINK('[1]реквизиты'!$A$2)</f>
        <v>#REF!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8"/>
    </row>
    <row r="4" ht="15.75" customHeight="1">
      <c r="A4" s="78"/>
      <c r="B4" s="78"/>
      <c r="C4" s="5" t="str">
        <f>HYPERLINK('[1]реквизиты'!$A$3)</f>
        <v>#REF!</v>
      </c>
      <c r="S4" s="78"/>
    </row>
    <row r="5" ht="20.25" customHeight="1">
      <c r="I5" s="188"/>
      <c r="J5" s="189" t="str">
        <f>HYPERLINK('пр.взв.'!D4)</f>
        <v>в.к.    74    кг.</v>
      </c>
      <c r="K5" s="6"/>
      <c r="L5" s="8"/>
      <c r="M5" s="190"/>
      <c r="N5" s="6"/>
      <c r="O5" s="8"/>
    </row>
    <row r="6" ht="18.0" customHeight="1">
      <c r="A6" s="89" t="s">
        <v>41</v>
      </c>
      <c r="C6" s="74"/>
      <c r="R6" s="155"/>
      <c r="S6" s="155"/>
      <c r="U6" s="155" t="s">
        <v>44</v>
      </c>
    </row>
    <row r="7" ht="12.75" customHeight="1">
      <c r="A7" s="91">
        <v>1.0</v>
      </c>
      <c r="B7" s="50" t="str">
        <f>VLOOKUP(A7,'пр.взв.'!B7:C38,2,FALSE)</f>
        <v>Карданов Ренат Муратович</v>
      </c>
      <c r="C7" s="95" t="str">
        <f>VLOOKUP(A7,'пр.взв.'!B7:F38,3,FALSE)</f>
        <v>20.04.2001, КМС</v>
      </c>
      <c r="D7" s="50" t="str">
        <f>VLOOKUP(A7,'пр.взв.'!B7:E38,4,FALSE)</f>
        <v>Воронежская область</v>
      </c>
      <c r="E7" s="192"/>
      <c r="F7" s="193"/>
      <c r="G7" s="193"/>
      <c r="H7" s="193"/>
      <c r="I7" s="194" t="s">
        <v>76</v>
      </c>
      <c r="J7" s="193"/>
      <c r="K7" s="193"/>
      <c r="L7" s="193"/>
      <c r="M7" s="11"/>
      <c r="N7" s="11"/>
      <c r="O7" s="11"/>
      <c r="P7" s="11"/>
      <c r="Q7" s="74"/>
      <c r="R7" s="50" t="str">
        <f>VLOOKUP(U7,'пр.взв.'!B7:E38,2,FALSE)</f>
        <v>Гайдуков Юрий Дмитриевич</v>
      </c>
      <c r="S7" s="95" t="str">
        <f>VLOOKUP(U7,'пр.взв.'!B7:E38,3,FALSE)</f>
        <v>13.02.2001, КМС</v>
      </c>
      <c r="T7" s="50" t="str">
        <f>VLOOKUP(U7,'пр.взв.'!B7:E38,4,FALSE)</f>
        <v>Воронежская область</v>
      </c>
      <c r="U7" s="196">
        <v>2.0</v>
      </c>
      <c r="Y7" s="74"/>
      <c r="Z7" s="74"/>
      <c r="AA7" s="74"/>
      <c r="AB7" s="74"/>
      <c r="AC7" s="74"/>
    </row>
    <row r="8" ht="12.75" customHeight="1">
      <c r="A8" s="104"/>
      <c r="B8" s="56"/>
      <c r="C8" s="56"/>
      <c r="D8" s="56"/>
      <c r="E8" s="197">
        <v>1.0</v>
      </c>
      <c r="F8" s="11"/>
      <c r="G8" s="11"/>
      <c r="H8" s="198">
        <v>5.0</v>
      </c>
      <c r="I8" s="199" t="str">
        <f>VLOOKUP(H8,'пр.взв.'!B7:E38,2,FALSE)</f>
        <v>Токарев Роман Александрович</v>
      </c>
      <c r="J8" s="200"/>
      <c r="K8" s="200"/>
      <c r="L8" s="200"/>
      <c r="M8" s="201"/>
      <c r="N8" s="11"/>
      <c r="O8" s="11"/>
      <c r="P8" s="11"/>
      <c r="Q8" s="197">
        <v>2.0</v>
      </c>
      <c r="R8" s="56"/>
      <c r="S8" s="56"/>
      <c r="T8" s="56"/>
      <c r="U8" s="56"/>
      <c r="Y8" s="74"/>
      <c r="Z8" s="74"/>
      <c r="AA8" s="74"/>
      <c r="AB8" s="74"/>
      <c r="AC8" s="74"/>
    </row>
    <row r="9" ht="12.75" customHeight="1">
      <c r="A9" s="107">
        <v>9.0</v>
      </c>
      <c r="B9" s="61" t="str">
        <f>VLOOKUP(A9,'пр.взв.'!B9:C40,2,FALSE)</f>
        <v>Аксянов Радомир Маратович</v>
      </c>
      <c r="C9" s="109" t="str">
        <f>VLOOKUP(A9,'пр.взв.'!B7:F38,3,FALSE)</f>
        <v>09.09.2001, КМС</v>
      </c>
      <c r="D9" s="61" t="str">
        <f>VLOOKUP(A9,'пр.взв.'!B7:G38,4,FALSE)</f>
        <v>Самарская обл.</v>
      </c>
      <c r="E9" s="203"/>
      <c r="F9" s="204"/>
      <c r="G9" s="11"/>
      <c r="H9" s="193"/>
      <c r="I9" s="205"/>
      <c r="J9" s="206"/>
      <c r="K9" s="206"/>
      <c r="L9" s="206"/>
      <c r="M9" s="207"/>
      <c r="N9" s="11"/>
      <c r="O9" s="11"/>
      <c r="P9" s="208"/>
      <c r="Q9" s="203"/>
      <c r="R9" s="209" t="str">
        <f>VLOOKUP(U9,'пр.взв.'!B9:E40,2,FALSE)</f>
        <v>#N/A</v>
      </c>
      <c r="S9" s="209" t="str">
        <f>VLOOKUP(U9,'пр.взв.'!B9:E40,3,FALSE)</f>
        <v>#N/A</v>
      </c>
      <c r="T9" s="209" t="str">
        <f>VLOOKUP(U9,'пр.взв.'!B9:E40,4,FALSE)</f>
        <v>#N/A</v>
      </c>
      <c r="U9" s="210">
        <v>10.0</v>
      </c>
      <c r="Y9" s="74"/>
      <c r="Z9" s="74"/>
      <c r="AA9" s="74"/>
      <c r="AB9" s="74"/>
      <c r="AC9" s="74"/>
    </row>
    <row r="10" ht="12.75" customHeight="1">
      <c r="A10" s="114"/>
      <c r="B10" s="38"/>
      <c r="C10" s="38"/>
      <c r="D10" s="38"/>
      <c r="E10" s="82"/>
      <c r="F10" s="211"/>
      <c r="G10" s="197">
        <v>5.0</v>
      </c>
      <c r="H10" s="193"/>
      <c r="I10" s="74"/>
      <c r="J10" s="74"/>
      <c r="K10" s="74"/>
      <c r="L10" s="74"/>
      <c r="M10" s="11"/>
      <c r="N10" s="11"/>
      <c r="O10" s="197">
        <v>6.0</v>
      </c>
      <c r="P10" s="212"/>
      <c r="Q10" s="74"/>
      <c r="R10" s="38"/>
      <c r="S10" s="38"/>
      <c r="T10" s="38"/>
      <c r="U10" s="38"/>
      <c r="Y10" s="74"/>
      <c r="Z10" s="74"/>
      <c r="AA10" s="74"/>
      <c r="AB10" s="74"/>
      <c r="AC10" s="74"/>
    </row>
    <row r="11" ht="12.75" customHeight="1">
      <c r="A11" s="91">
        <v>5.0</v>
      </c>
      <c r="B11" s="50" t="str">
        <f>VLOOKUP(A11,'пр.взв.'!B11:C42,2,FALSE)</f>
        <v>Токарев Роман Александрович</v>
      </c>
      <c r="C11" s="95" t="str">
        <f>VLOOKUP(A11,'пр.взв.'!B7:E38,3,FALSE)</f>
        <v>08.06.1991, МСМК</v>
      </c>
      <c r="D11" s="50" t="str">
        <f>VLOOKUP(A11,'пр.взв.'!B7:E38,4,FALSE)</f>
        <v>Воронежская область</v>
      </c>
      <c r="E11" s="192"/>
      <c r="F11" s="211"/>
      <c r="G11" s="203"/>
      <c r="H11" s="213"/>
      <c r="I11" s="193"/>
      <c r="J11" s="74"/>
      <c r="K11" s="74"/>
      <c r="L11" s="74"/>
      <c r="M11" s="11"/>
      <c r="N11" s="208"/>
      <c r="O11" s="203"/>
      <c r="P11" s="212"/>
      <c r="Q11" s="74"/>
      <c r="R11" s="50" t="str">
        <f>VLOOKUP(U11,'пр.взв.'!B11:E42,2,FALSE)</f>
        <v>Воробьев Михаил Анатольевич</v>
      </c>
      <c r="S11" s="95" t="str">
        <f>VLOOKUP(U11,'пр.взв.'!B11:E42,3,FALSE)</f>
        <v>29.03.1995, МСМК</v>
      </c>
      <c r="T11" s="50" t="str">
        <f>VLOOKUP(U11,'пр.взв.'!B11:E42,4,FALSE)</f>
        <v>Рязанская обл.</v>
      </c>
      <c r="U11" s="214">
        <v>6.0</v>
      </c>
      <c r="Y11" s="74"/>
      <c r="Z11" s="74"/>
      <c r="AA11" s="74"/>
      <c r="AB11" s="74"/>
      <c r="AC11" s="74"/>
    </row>
    <row r="12" ht="12.75" customHeight="1">
      <c r="A12" s="104"/>
      <c r="B12" s="56"/>
      <c r="C12" s="56"/>
      <c r="D12" s="56"/>
      <c r="E12" s="197">
        <v>5.0</v>
      </c>
      <c r="F12" s="215"/>
      <c r="G12" s="11"/>
      <c r="H12" s="216"/>
      <c r="I12" s="193"/>
      <c r="J12" s="193" t="s">
        <v>57</v>
      </c>
      <c r="M12" s="11"/>
      <c r="N12" s="212"/>
      <c r="O12" s="11"/>
      <c r="P12" s="218"/>
      <c r="Q12" s="197">
        <v>6.0</v>
      </c>
      <c r="R12" s="56"/>
      <c r="S12" s="56"/>
      <c r="T12" s="56"/>
      <c r="U12" s="56"/>
      <c r="Y12" s="74"/>
      <c r="Z12" s="74"/>
      <c r="AA12" s="74"/>
      <c r="AB12" s="74"/>
      <c r="AC12" s="74"/>
    </row>
    <row r="13" ht="12.75" customHeight="1">
      <c r="A13" s="107">
        <v>13.0</v>
      </c>
      <c r="B13" s="209" t="str">
        <f>VLOOKUP(A13,'пр.взв.'!B7:C38,2,FALSE)</f>
        <v>#N/A</v>
      </c>
      <c r="C13" s="209" t="str">
        <f>VLOOKUP(A13,'пр.взв.'!B7:E38,3,FALSE)</f>
        <v>#N/A</v>
      </c>
      <c r="D13" s="209" t="str">
        <f>VLOOKUP(A13,'пр.взв.'!B7:E38,4,FALSE)</f>
        <v>#N/A</v>
      </c>
      <c r="E13" s="203"/>
      <c r="F13" s="11"/>
      <c r="G13" s="11"/>
      <c r="H13" s="216"/>
      <c r="I13" s="221"/>
      <c r="J13" s="222"/>
      <c r="K13" s="222"/>
      <c r="L13" s="193"/>
      <c r="M13" s="11"/>
      <c r="N13" s="212"/>
      <c r="O13" s="11"/>
      <c r="P13" s="11"/>
      <c r="Q13" s="203"/>
      <c r="R13" s="209" t="str">
        <f>VLOOKUP(U13,'пр.взв.'!B13:E44,2,FALSE)</f>
        <v>#N/A</v>
      </c>
      <c r="S13" s="209" t="str">
        <f>VLOOKUP(U13,'пр.взв.'!B13:E44,3,FALSE)</f>
        <v>#N/A</v>
      </c>
      <c r="T13" s="209" t="str">
        <f>VLOOKUP(U13,'пр.взв.'!B13:E44,4,FALSE)</f>
        <v>#N/A</v>
      </c>
      <c r="U13" s="210">
        <v>14.0</v>
      </c>
      <c r="Y13" s="74"/>
      <c r="Z13" s="74"/>
      <c r="AA13" s="74"/>
      <c r="AB13" s="74"/>
      <c r="AC13" s="74"/>
    </row>
    <row r="14" ht="12.75" customHeight="1">
      <c r="A14" s="114"/>
      <c r="B14" s="38"/>
      <c r="C14" s="38"/>
      <c r="D14" s="38"/>
      <c r="E14" s="82"/>
      <c r="F14" s="11"/>
      <c r="H14" s="216"/>
      <c r="I14" s="197">
        <v>5.0</v>
      </c>
      <c r="J14" s="193"/>
      <c r="K14" s="193"/>
      <c r="L14" s="193"/>
      <c r="M14" s="197">
        <v>6.0</v>
      </c>
      <c r="N14" s="221"/>
      <c r="O14" s="11"/>
      <c r="P14" s="11"/>
      <c r="Q14" s="74"/>
      <c r="R14" s="38"/>
      <c r="S14" s="38"/>
      <c r="T14" s="38"/>
      <c r="U14" s="56"/>
      <c r="Y14" s="74"/>
      <c r="Z14" s="74"/>
      <c r="AA14" s="74"/>
      <c r="AB14" s="74"/>
      <c r="AC14" s="74"/>
    </row>
    <row r="15" ht="12.75" customHeight="1">
      <c r="A15" s="91">
        <v>3.0</v>
      </c>
      <c r="B15" s="50" t="str">
        <f>VLOOKUP(A15,'пр.взв.'!B7:C38,2,FALSE)</f>
        <v>Котов Александр Сергеевич</v>
      </c>
      <c r="C15" s="95" t="str">
        <f>VLOOKUP(A15,'пр.взв.'!B7:E38,3,FALSE)</f>
        <v>27.08.1996, МС</v>
      </c>
      <c r="D15" s="50" t="str">
        <f>VLOOKUP(A15,'пр.взв.'!B7:E38,4,FALSE)</f>
        <v>Пензенская обл.</v>
      </c>
      <c r="E15" s="192"/>
      <c r="F15" s="11"/>
      <c r="G15" s="11"/>
      <c r="H15" s="216"/>
      <c r="I15" s="203"/>
      <c r="J15" s="193"/>
      <c r="K15" s="193"/>
      <c r="L15" s="193"/>
      <c r="M15" s="203"/>
      <c r="N15" s="212"/>
      <c r="O15" s="11"/>
      <c r="P15" s="11"/>
      <c r="Q15" s="74"/>
      <c r="R15" s="50" t="str">
        <f>VLOOKUP(U15,'пр.взв.'!B7:C38,2,FALSE)</f>
        <v>Суряев Евгений Сергеевич</v>
      </c>
      <c r="S15" s="95" t="str">
        <f>VLOOKUP(U15,'пр.взв.'!B7:E38,3,FALSE)</f>
        <v>29.03.1996, КМС</v>
      </c>
      <c r="T15" s="50" t="str">
        <f>VLOOKUP(U15,'пр.взв.'!B7:E38,4,FALSE)</f>
        <v>Пензенская обл.</v>
      </c>
      <c r="U15" s="196">
        <v>4.0</v>
      </c>
      <c r="Y15" s="74"/>
      <c r="Z15" s="74"/>
      <c r="AA15" s="74"/>
      <c r="AB15" s="74"/>
      <c r="AC15" s="74"/>
    </row>
    <row r="16" ht="12.75" customHeight="1">
      <c r="A16" s="104"/>
      <c r="B16" s="56"/>
      <c r="C16" s="56"/>
      <c r="D16" s="56"/>
      <c r="E16" s="197">
        <v>3.0</v>
      </c>
      <c r="F16" s="11"/>
      <c r="G16" s="11"/>
      <c r="H16" s="216"/>
      <c r="I16" s="193"/>
      <c r="J16" s="193"/>
      <c r="K16" s="193"/>
      <c r="L16" s="193"/>
      <c r="M16" s="11"/>
      <c r="N16" s="212"/>
      <c r="O16" s="11"/>
      <c r="P16" s="11"/>
      <c r="Q16" s="197">
        <v>4.0</v>
      </c>
      <c r="R16" s="56"/>
      <c r="S16" s="56"/>
      <c r="T16" s="56"/>
      <c r="U16" s="56"/>
      <c r="Y16" s="74"/>
      <c r="Z16" s="74"/>
      <c r="AA16" s="74"/>
      <c r="AB16" s="74"/>
      <c r="AC16" s="74"/>
    </row>
    <row r="17" ht="12.75" customHeight="1">
      <c r="A17" s="107">
        <v>11.0</v>
      </c>
      <c r="B17" s="209" t="str">
        <f>VLOOKUP(A17,'пр.взв.'!B17:C47,2,FALSE)</f>
        <v>#N/A</v>
      </c>
      <c r="C17" s="209" t="str">
        <f>VLOOKUP(A17,'пр.взв.'!B7:E38,3,FALSE)</f>
        <v>#N/A</v>
      </c>
      <c r="D17" s="209" t="str">
        <f>VLOOKUP(A17,'пр.взв.'!B7:F38,4,FALSE)</f>
        <v>#N/A</v>
      </c>
      <c r="E17" s="203"/>
      <c r="F17" s="204"/>
      <c r="G17" s="11"/>
      <c r="H17" s="216"/>
      <c r="I17" s="193"/>
      <c r="J17" s="193"/>
      <c r="K17" s="193"/>
      <c r="L17" s="193"/>
      <c r="M17" s="11"/>
      <c r="N17" s="212"/>
      <c r="O17" s="11"/>
      <c r="P17" s="208"/>
      <c r="Q17" s="203"/>
      <c r="R17" s="209" t="str">
        <f>VLOOKUP(U17,'пр.взв.'!B17:E47,2,FALSE)</f>
        <v>#N/A</v>
      </c>
      <c r="S17" s="209" t="str">
        <f>VLOOKUP(U17,'пр.взв.'!B17:E47,3,FALSE)</f>
        <v>#N/A</v>
      </c>
      <c r="T17" s="209" t="str">
        <f>VLOOKUP(U17,'пр.взв.'!B17:E47,4,FALSE)</f>
        <v>#N/A</v>
      </c>
      <c r="U17" s="210">
        <v>12.0</v>
      </c>
      <c r="Y17" s="74"/>
      <c r="Z17" s="74"/>
      <c r="AA17" s="74"/>
      <c r="AB17" s="74"/>
      <c r="AC17" s="74"/>
    </row>
    <row r="18" ht="12.75" customHeight="1">
      <c r="A18" s="114"/>
      <c r="B18" s="38"/>
      <c r="C18" s="38"/>
      <c r="D18" s="38"/>
      <c r="E18" s="82"/>
      <c r="F18" s="211"/>
      <c r="G18" s="197">
        <v>7.0</v>
      </c>
      <c r="H18" s="224"/>
      <c r="I18" s="194" t="s">
        <v>78</v>
      </c>
      <c r="J18" s="193"/>
      <c r="K18" s="193"/>
      <c r="L18" s="193"/>
      <c r="M18" s="11"/>
      <c r="N18" s="218"/>
      <c r="O18" s="197">
        <v>8.0</v>
      </c>
      <c r="P18" s="212"/>
      <c r="Q18" s="74"/>
      <c r="R18" s="38"/>
      <c r="S18" s="38"/>
      <c r="T18" s="38"/>
      <c r="U18" s="38"/>
    </row>
    <row r="19" ht="12.75" customHeight="1">
      <c r="A19" s="91">
        <v>7.0</v>
      </c>
      <c r="B19" s="50" t="str">
        <f>VLOOKUP(A19,'пр.взв.'!B19:C49,2,FALSE)</f>
        <v>Гаврилов Максим Олегович</v>
      </c>
      <c r="C19" s="95" t="str">
        <f>VLOOKUP(A19,'пр.взв.'!B7:E38,3,FALSE)</f>
        <v>15.09.1993, МС</v>
      </c>
      <c r="D19" s="50" t="str">
        <f>VLOOKUP(A19,'пр.взв.'!B7:E38,4,FALSE)</f>
        <v>Москва</v>
      </c>
      <c r="E19" s="192"/>
      <c r="F19" s="226"/>
      <c r="G19" s="203"/>
      <c r="H19" s="198"/>
      <c r="I19" s="74"/>
      <c r="J19" s="74"/>
      <c r="K19" s="74"/>
      <c r="L19" s="74"/>
      <c r="M19" s="74"/>
      <c r="N19" s="11"/>
      <c r="O19" s="227"/>
      <c r="P19" s="212"/>
      <c r="Q19" s="74"/>
      <c r="R19" s="50" t="str">
        <f>VLOOKUP(U19,'пр.взв.'!B19:E49,2,FALSE)</f>
        <v>Орлов Алексей Николаевич</v>
      </c>
      <c r="S19" s="95" t="str">
        <f>VLOOKUP(U19,'пр.взв.'!B19:E49,3,FALSE)</f>
        <v>11.12.1990, МС</v>
      </c>
      <c r="T19" s="50" t="str">
        <f>VLOOKUP(U19,'пр.взв.'!B19:E49,4,FALSE)</f>
        <v>Пермский край</v>
      </c>
      <c r="U19" s="214">
        <v>8.0</v>
      </c>
    </row>
    <row r="20" ht="12.75" customHeight="1">
      <c r="A20" s="104"/>
      <c r="B20" s="56"/>
      <c r="C20" s="56"/>
      <c r="D20" s="56"/>
      <c r="E20" s="197">
        <v>7.0</v>
      </c>
      <c r="F20" s="228"/>
      <c r="G20" s="82"/>
      <c r="H20" s="198">
        <v>6.0</v>
      </c>
      <c r="I20" s="229" t="str">
        <f>VLOOKUP(H20,'пр.взв.'!B7:H38,2,FALSE)</f>
        <v>Воробьев Михаил Анатольевич</v>
      </c>
      <c r="J20" s="230"/>
      <c r="K20" s="230"/>
      <c r="L20" s="230"/>
      <c r="M20" s="231"/>
      <c r="N20" s="11"/>
      <c r="O20" s="11"/>
      <c r="P20" s="233"/>
      <c r="Q20" s="197">
        <v>8.0</v>
      </c>
      <c r="R20" s="56"/>
      <c r="S20" s="56"/>
      <c r="T20" s="56"/>
      <c r="U20" s="56"/>
    </row>
    <row r="21" ht="12.75" customHeight="1">
      <c r="A21" s="107">
        <v>15.0</v>
      </c>
      <c r="B21" s="209" t="str">
        <f>VLOOKUP(A21,'пр.взв.'!B21:C51,2,FALSE)</f>
        <v>#N/A</v>
      </c>
      <c r="C21" s="209" t="str">
        <f>VLOOKUP(A21,'пр.взв.'!B7:E38,3,FALSE)</f>
        <v>#N/A</v>
      </c>
      <c r="D21" s="209" t="str">
        <f>VLOOKUP(A21,'пр.взв.'!B7:E38,4,FALSE)</f>
        <v>#N/A</v>
      </c>
      <c r="E21" s="203"/>
      <c r="F21" s="82"/>
      <c r="G21" s="82"/>
      <c r="H21" s="193"/>
      <c r="I21" s="236"/>
      <c r="J21" s="237"/>
      <c r="K21" s="237"/>
      <c r="L21" s="237"/>
      <c r="M21" s="238"/>
      <c r="N21" s="11"/>
      <c r="O21" s="11"/>
      <c r="P21" s="11"/>
      <c r="Q21" s="203"/>
      <c r="R21" s="209" t="str">
        <f>VLOOKUP(U21,'пр.взв.'!B21:E51,2,FALSE)</f>
        <v>#N/A</v>
      </c>
      <c r="S21" s="209" t="str">
        <f>VLOOKUP(U21,'пр.взв.'!B21:E51,3,FALSE)</f>
        <v>#N/A</v>
      </c>
      <c r="T21" s="209" t="str">
        <f>VLOOKUP(U21,'пр.взв.'!B7:E38,4,FALSE)</f>
        <v>#N/A</v>
      </c>
      <c r="U21" s="210">
        <v>16.0</v>
      </c>
    </row>
    <row r="22" ht="12.75" customHeight="1">
      <c r="A22" s="114"/>
      <c r="B22" s="38"/>
      <c r="C22" s="38"/>
      <c r="D22" s="38"/>
      <c r="E22" s="82"/>
      <c r="F22" s="192"/>
      <c r="G22" s="192"/>
      <c r="H22" s="74"/>
      <c r="I22" s="74"/>
      <c r="J22" s="74"/>
      <c r="K22" s="74"/>
      <c r="L22" s="74"/>
      <c r="M22" s="74"/>
      <c r="N22" s="74"/>
      <c r="O22" s="193"/>
      <c r="P22" s="193"/>
      <c r="Q22" s="74"/>
      <c r="R22" s="38"/>
      <c r="S22" s="38"/>
      <c r="T22" s="38"/>
      <c r="U22" s="38"/>
    </row>
    <row r="23" ht="12.75" customHeight="1">
      <c r="A23" s="74"/>
      <c r="B23" s="74"/>
      <c r="C23" s="74"/>
      <c r="D23" s="74"/>
      <c r="E23" s="74"/>
      <c r="F23" s="74"/>
      <c r="G23" s="74"/>
      <c r="H23" s="193" t="s">
        <v>81</v>
      </c>
      <c r="O23" s="76"/>
      <c r="P23" s="76"/>
      <c r="Q23" s="74"/>
      <c r="R23" s="239"/>
      <c r="S23" s="239"/>
      <c r="T23" s="239"/>
    </row>
    <row r="24" ht="12.0" customHeight="1">
      <c r="D24" s="62" t="s">
        <v>72</v>
      </c>
      <c r="K24" s="74"/>
      <c r="L24" s="74"/>
      <c r="M24" s="74"/>
      <c r="N24" s="74"/>
      <c r="O24" s="62" t="s">
        <v>73</v>
      </c>
      <c r="P24" s="74"/>
      <c r="Q24" s="74"/>
      <c r="R24" s="74"/>
      <c r="S24" s="74"/>
      <c r="T24" s="74"/>
      <c r="U24" s="62"/>
      <c r="V24" s="74"/>
    </row>
    <row r="25" ht="12.75" customHeight="1">
      <c r="A25" s="74">
        <v>1.0</v>
      </c>
      <c r="B25" s="21" t="str">
        <f>VLOOKUP(A25,'пр.взв.'!B7:E38,2,FALSE)</f>
        <v>Карданов Ренат Муратович</v>
      </c>
      <c r="I25" s="162">
        <v>2.0</v>
      </c>
      <c r="J25" s="240" t="str">
        <f>VLOOKUP(I25,'пр.взв.'!B5:D38,2,FALSE)</f>
        <v>Гайдуков Юрий Дмитриевич</v>
      </c>
      <c r="K25" s="152"/>
      <c r="L25" s="1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ht="12.75" customHeight="1">
      <c r="A26" s="74"/>
      <c r="B26" s="56"/>
      <c r="C26" s="102" t="s">
        <v>82</v>
      </c>
      <c r="D26" s="179"/>
      <c r="E26" s="179"/>
      <c r="F26" s="179"/>
      <c r="G26" s="179"/>
      <c r="H26" s="179"/>
      <c r="I26" s="241"/>
      <c r="J26" s="104"/>
      <c r="K26" s="9"/>
      <c r="L26" s="242"/>
      <c r="M26" s="102"/>
      <c r="N26" s="179"/>
      <c r="O26" s="179"/>
      <c r="P26" s="179"/>
      <c r="Q26" s="179"/>
      <c r="R26" s="180"/>
      <c r="S26" s="179"/>
      <c r="T26" s="179"/>
      <c r="U26" s="62"/>
      <c r="V26" s="74"/>
    </row>
    <row r="27" ht="12.75" customHeight="1">
      <c r="A27" s="74">
        <v>0.0</v>
      </c>
      <c r="B27" s="243" t="str">
        <f>VLOOKUP(A27,'пр.взв.'!B7:D38,2,FALSE)</f>
        <v>#N/A</v>
      </c>
      <c r="C27" s="112"/>
      <c r="D27" s="179"/>
      <c r="E27" s="194"/>
      <c r="F27" s="194"/>
      <c r="G27" s="194"/>
      <c r="H27" s="194"/>
      <c r="I27" s="198">
        <v>0.0</v>
      </c>
      <c r="J27" s="244" t="str">
        <f>VLOOKUP(I27,'пр.взв.'!B7:D38,2,FALSE)</f>
        <v>#N/A</v>
      </c>
      <c r="K27" s="245"/>
      <c r="L27" s="246"/>
      <c r="M27" s="112"/>
      <c r="N27" s="194"/>
      <c r="O27" s="194"/>
      <c r="P27" s="194"/>
      <c r="Q27" s="194"/>
      <c r="R27" s="179"/>
      <c r="S27" s="179"/>
      <c r="T27" s="179"/>
      <c r="U27" s="74"/>
      <c r="V27" s="74"/>
    </row>
    <row r="28" ht="12.75" customHeight="1">
      <c r="A28" s="74"/>
      <c r="B28" s="38"/>
      <c r="C28" s="117"/>
      <c r="D28" s="179"/>
      <c r="E28" s="194"/>
      <c r="F28" s="194"/>
      <c r="G28" s="194"/>
      <c r="H28" s="194"/>
      <c r="I28" s="198"/>
      <c r="J28" s="114"/>
      <c r="K28" s="15"/>
      <c r="L28" s="167"/>
      <c r="M28" s="117"/>
      <c r="N28" s="194"/>
      <c r="O28" s="194"/>
      <c r="P28" s="194"/>
      <c r="Q28" s="194"/>
      <c r="R28" s="179"/>
      <c r="S28" s="179"/>
      <c r="T28" s="179"/>
      <c r="U28" s="74"/>
      <c r="V28" s="74"/>
    </row>
    <row r="29" ht="12.75" customHeight="1">
      <c r="A29" s="74"/>
      <c r="B29" s="100"/>
      <c r="C29" s="117"/>
      <c r="D29" s="193">
        <v>3.0</v>
      </c>
      <c r="E29" s="194"/>
      <c r="F29" s="194"/>
      <c r="G29" s="194"/>
      <c r="H29" s="194"/>
      <c r="I29" s="198"/>
      <c r="J29" s="193"/>
      <c r="K29" s="100"/>
      <c r="L29" s="76"/>
      <c r="M29" s="117"/>
      <c r="N29" s="248"/>
      <c r="O29" s="249">
        <v>4.0</v>
      </c>
      <c r="P29" s="194"/>
      <c r="Q29" s="194"/>
      <c r="R29" s="179"/>
      <c r="S29" s="179"/>
      <c r="T29" s="179"/>
      <c r="U29" s="74"/>
      <c r="V29" s="74"/>
    </row>
    <row r="30" ht="12.75" customHeight="1">
      <c r="A30" s="74"/>
      <c r="B30" s="250"/>
      <c r="C30" s="117"/>
      <c r="D30" s="123"/>
      <c r="E30" s="194"/>
      <c r="F30" s="175" t="s">
        <v>83</v>
      </c>
      <c r="G30" s="194"/>
      <c r="H30" s="194"/>
      <c r="I30" s="198"/>
      <c r="J30" s="193"/>
      <c r="K30" s="250"/>
      <c r="L30" s="76"/>
      <c r="M30" s="117"/>
      <c r="N30" s="194"/>
      <c r="O30" s="194"/>
      <c r="P30" s="182"/>
      <c r="Q30" s="194"/>
      <c r="R30" s="175" t="s">
        <v>83</v>
      </c>
      <c r="S30" s="179"/>
      <c r="T30" s="179"/>
      <c r="U30" s="74"/>
      <c r="V30" s="74"/>
    </row>
    <row r="31" ht="13.5" customHeight="1">
      <c r="A31" s="74">
        <v>3.0</v>
      </c>
      <c r="B31" s="21" t="str">
        <f>VLOOKUP(A31,'пр.взв.'!B7:D38,2,FALSE)</f>
        <v>Котов Александр Сергеевич</v>
      </c>
      <c r="C31" s="251"/>
      <c r="D31" s="126"/>
      <c r="E31" s="198"/>
      <c r="F31" s="194"/>
      <c r="G31" s="194"/>
      <c r="H31" s="194"/>
      <c r="I31" s="198">
        <v>4.0</v>
      </c>
      <c r="J31" s="240" t="str">
        <f>VLOOKUP(I31,'пр.взв.'!B7:D38,2,FALSE)</f>
        <v>Суряев Евгений Сергеевич</v>
      </c>
      <c r="K31" s="152"/>
      <c r="L31" s="174"/>
      <c r="M31" s="251"/>
      <c r="N31" s="194"/>
      <c r="O31" s="194"/>
      <c r="P31" s="185"/>
      <c r="Q31" s="194"/>
      <c r="R31" s="179"/>
      <c r="S31" s="179"/>
      <c r="T31" s="179"/>
      <c r="U31" s="74"/>
      <c r="V31" s="74"/>
    </row>
    <row r="32" ht="13.5" customHeight="1">
      <c r="A32" s="74"/>
      <c r="B32" s="56"/>
      <c r="C32" s="252" t="s">
        <v>84</v>
      </c>
      <c r="D32" s="126"/>
      <c r="E32" s="253">
        <v>8.0</v>
      </c>
      <c r="F32" s="254" t="str">
        <f>VLOOKUP(E32,'пр.взв.'!B7:D38,2,FALSE)</f>
        <v>Орлов Алексей Николаевич</v>
      </c>
      <c r="G32" s="256"/>
      <c r="H32" s="257"/>
      <c r="I32" s="258"/>
      <c r="J32" s="104"/>
      <c r="K32" s="9"/>
      <c r="L32" s="242"/>
      <c r="M32" s="252"/>
      <c r="N32" s="259"/>
      <c r="O32" s="259"/>
      <c r="P32" s="185"/>
      <c r="Q32" s="253">
        <v>4.0</v>
      </c>
      <c r="R32" s="260" t="str">
        <f>VLOOKUP(Q32,'пр.взв.'!B7:D38,2,FALSE)</f>
        <v>Суряев Евгений Сергеевич</v>
      </c>
      <c r="S32" s="259"/>
      <c r="T32" s="259"/>
      <c r="U32" s="259"/>
      <c r="V32" s="74"/>
    </row>
    <row r="33" ht="13.5" customHeight="1">
      <c r="A33" s="74">
        <v>0.0</v>
      </c>
      <c r="B33" s="243" t="str">
        <f>VLOOKUP(A33,'пр.взв.'!B7:E38,2,FALSE)</f>
        <v>#N/A</v>
      </c>
      <c r="C33" s="102"/>
      <c r="D33" s="126"/>
      <c r="E33" s="261"/>
      <c r="F33" s="262"/>
      <c r="G33" s="263"/>
      <c r="H33" s="264"/>
      <c r="I33" s="265">
        <v>0.0</v>
      </c>
      <c r="J33" s="244" t="str">
        <f>VLOOKUP(I33,'пр.взв.'!B7:D38,2,FALSE)</f>
        <v>#N/A</v>
      </c>
      <c r="K33" s="245"/>
      <c r="L33" s="246"/>
      <c r="M33" s="266"/>
      <c r="N33" s="259"/>
      <c r="O33" s="259"/>
      <c r="P33" s="185"/>
      <c r="Q33" s="194"/>
      <c r="R33" s="267"/>
      <c r="S33" s="259"/>
      <c r="T33" s="259"/>
      <c r="U33" s="259"/>
      <c r="V33" s="74"/>
    </row>
    <row r="34" ht="13.5" customHeight="1">
      <c r="A34" s="74"/>
      <c r="B34" s="38"/>
      <c r="C34" s="179"/>
      <c r="D34" s="126"/>
      <c r="E34" s="194"/>
      <c r="F34" s="194"/>
      <c r="G34" s="194"/>
      <c r="H34" s="194"/>
      <c r="I34" s="268"/>
      <c r="J34" s="114"/>
      <c r="K34" s="15"/>
      <c r="L34" s="167"/>
      <c r="M34" s="194"/>
      <c r="N34" s="194"/>
      <c r="O34" s="194"/>
      <c r="P34" s="185"/>
      <c r="Q34" s="194"/>
      <c r="R34" s="179"/>
      <c r="S34" s="179"/>
      <c r="T34" s="179"/>
      <c r="U34" s="74"/>
      <c r="V34" s="74"/>
    </row>
    <row r="35" ht="12.75" customHeight="1">
      <c r="A35" s="74"/>
      <c r="B35" s="179"/>
      <c r="C35" s="198">
        <v>8.0</v>
      </c>
      <c r="D35" s="21" t="str">
        <f>VLOOKUP(C35,'пр.взв.'!B7:D38,2,FALSE)</f>
        <v>Орлов Алексей Николаевич</v>
      </c>
      <c r="E35" s="194"/>
      <c r="F35" s="194"/>
      <c r="G35" s="194"/>
      <c r="H35" s="194"/>
      <c r="I35" s="198"/>
      <c r="J35" s="194"/>
      <c r="K35" s="194"/>
      <c r="L35" s="194"/>
      <c r="M35" s="198">
        <v>7.0</v>
      </c>
      <c r="N35" s="240" t="str">
        <f>VLOOKUP(M35,'пр.взв.'!B7:D38,2,FALSE)</f>
        <v>Гаврилов Максим Олегович</v>
      </c>
      <c r="O35" s="152"/>
      <c r="P35" s="174"/>
      <c r="Q35" s="194"/>
      <c r="R35" s="179"/>
      <c r="S35" s="179"/>
      <c r="T35" s="179"/>
      <c r="U35" s="74"/>
      <c r="V35" s="74"/>
    </row>
    <row r="36" ht="13.5" customHeight="1">
      <c r="B36" s="179"/>
      <c r="C36" s="179"/>
      <c r="D36" s="38"/>
      <c r="E36" s="194"/>
      <c r="F36" s="194"/>
      <c r="G36" s="194"/>
      <c r="H36" s="194"/>
      <c r="I36" s="194"/>
      <c r="J36" s="194"/>
      <c r="K36" s="194"/>
      <c r="L36" s="194"/>
      <c r="M36" s="194"/>
      <c r="N36" s="114"/>
      <c r="O36" s="15"/>
      <c r="P36" s="167"/>
      <c r="Q36" s="194"/>
      <c r="R36" s="179"/>
      <c r="S36" s="179"/>
      <c r="T36" s="179"/>
      <c r="U36" s="74"/>
      <c r="V36" s="74"/>
    </row>
    <row r="37" ht="12.75" customHeight="1">
      <c r="A37" s="74"/>
      <c r="B37" s="74"/>
      <c r="C37" s="74"/>
      <c r="D37" s="7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ht="15.75" customHeight="1">
      <c r="A38" s="269" t="str">
        <f>HYPERLINK('[1]реквизиты'!$A$6)</f>
        <v>#REF!</v>
      </c>
      <c r="E38" s="131"/>
      <c r="F38" s="131"/>
      <c r="J38" s="133" t="str">
        <f>'[1]реквизиты'!$G$7</f>
        <v>#REF!</v>
      </c>
      <c r="K38" s="74"/>
      <c r="N38" s="74"/>
      <c r="O38" s="134" t="str">
        <f>'[1]реквизиты'!$G$8</f>
        <v>#REF!</v>
      </c>
      <c r="P38" s="74"/>
      <c r="Q38" s="74"/>
      <c r="R38" s="74"/>
      <c r="S38" s="74"/>
      <c r="T38" s="74"/>
      <c r="U38" s="74"/>
      <c r="V38" s="74"/>
    </row>
    <row r="39" ht="12.75" customHeight="1">
      <c r="A39" s="239"/>
      <c r="B39" s="239"/>
      <c r="C39" s="239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ht="15.75" customHeight="1">
      <c r="A40" s="270" t="str">
        <f>HYPERLINK('[1]реквизиты'!$A$8)</f>
        <v>#REF!</v>
      </c>
      <c r="B40" s="270"/>
      <c r="C40" s="270"/>
      <c r="D40" s="74"/>
      <c r="E40" s="74"/>
      <c r="F40" s="74"/>
      <c r="G40" s="74"/>
      <c r="H40" s="74"/>
      <c r="I40" s="74"/>
      <c r="J40" s="133" t="str">
        <f>HYPERLINK('[1]реквизиты'!$G$9)</f>
        <v>#REF!</v>
      </c>
      <c r="K40" s="74"/>
      <c r="L40" s="74"/>
      <c r="M40" s="74"/>
      <c r="O40" s="134" t="str">
        <f>'[1]реквизиты'!$G$10</f>
        <v>#REF!</v>
      </c>
      <c r="P40" s="74"/>
    </row>
    <row r="41" ht="15.0" customHeight="1">
      <c r="D41" s="131"/>
      <c r="E41" s="131"/>
      <c r="F41" s="131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ht="15.0" customHeight="1">
      <c r="D42" s="131"/>
      <c r="E42" s="131"/>
      <c r="F42" s="131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ht="12.75" customHeight="1">
      <c r="J43" s="74"/>
      <c r="K43" s="74"/>
      <c r="L43" s="74"/>
      <c r="M43" s="74"/>
      <c r="N43" s="74"/>
      <c r="O43" s="74"/>
      <c r="P43" s="74"/>
      <c r="Q43" s="74"/>
      <c r="S43" s="74"/>
      <c r="T43" s="74"/>
    </row>
    <row r="44" ht="15.0" customHeight="1">
      <c r="B44" s="62" t="str">
        <f>HYPERLINK('[1]реквизиты'!$A$22)</f>
        <v>#REF!</v>
      </c>
      <c r="C44" s="62"/>
      <c r="D44" s="131"/>
      <c r="E44" s="131"/>
      <c r="F44" s="131"/>
      <c r="G44" s="74"/>
      <c r="H44" s="74"/>
      <c r="M44" s="74" t="str">
        <f>HYPERLINK('[1]реквизиты'!$G$23)</f>
        <v>#REF!</v>
      </c>
      <c r="O44" s="74"/>
      <c r="P44" s="74"/>
      <c r="R44" s="74"/>
    </row>
    <row r="45" ht="12.75" customHeight="1"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>
      <c r="D55" s="74"/>
    </row>
    <row r="56" ht="12.75" customHeight="1"/>
    <row r="57" ht="12.75" customHeight="1">
      <c r="E57" s="74"/>
      <c r="F57" s="74"/>
      <c r="G57" s="74"/>
      <c r="H57" s="74"/>
      <c r="I57" s="74"/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9">
    <mergeCell ref="A11:A12"/>
    <mergeCell ref="A13:A14"/>
    <mergeCell ref="B13:B14"/>
    <mergeCell ref="C13:C14"/>
    <mergeCell ref="D13:D14"/>
    <mergeCell ref="F14:G14"/>
    <mergeCell ref="A15:A16"/>
    <mergeCell ref="D15:D16"/>
    <mergeCell ref="B19:B20"/>
    <mergeCell ref="C19:C20"/>
    <mergeCell ref="B25:B26"/>
    <mergeCell ref="B27:B28"/>
    <mergeCell ref="B31:B32"/>
    <mergeCell ref="B33:B34"/>
    <mergeCell ref="D35:D36"/>
    <mergeCell ref="A38:C38"/>
    <mergeCell ref="A19:A20"/>
    <mergeCell ref="A21:A22"/>
    <mergeCell ref="B21:B22"/>
    <mergeCell ref="C21:C22"/>
    <mergeCell ref="D21:D22"/>
    <mergeCell ref="B15:B16"/>
    <mergeCell ref="C15:C16"/>
    <mergeCell ref="A17:A18"/>
    <mergeCell ref="B17:B18"/>
    <mergeCell ref="C17:C18"/>
    <mergeCell ref="D17:D18"/>
    <mergeCell ref="D19:D20"/>
    <mergeCell ref="R13:R14"/>
    <mergeCell ref="S13:S14"/>
    <mergeCell ref="T13:T14"/>
    <mergeCell ref="U13:U14"/>
    <mergeCell ref="S15:S16"/>
    <mergeCell ref="T15:T16"/>
    <mergeCell ref="U15:U16"/>
    <mergeCell ref="R21:R22"/>
    <mergeCell ref="S21:S22"/>
    <mergeCell ref="T21:T22"/>
    <mergeCell ref="U21:U22"/>
    <mergeCell ref="R15:R16"/>
    <mergeCell ref="R17:R18"/>
    <mergeCell ref="S17:S18"/>
    <mergeCell ref="T17:T18"/>
    <mergeCell ref="U17:U18"/>
    <mergeCell ref="R19:R20"/>
    <mergeCell ref="S19:S20"/>
    <mergeCell ref="A1:U1"/>
    <mergeCell ref="A2:U2"/>
    <mergeCell ref="C3:R3"/>
    <mergeCell ref="C4:R4"/>
    <mergeCell ref="J5:L5"/>
    <mergeCell ref="M5:O5"/>
    <mergeCell ref="A6:B6"/>
    <mergeCell ref="A7:A8"/>
    <mergeCell ref="B7:B8"/>
    <mergeCell ref="C7:C8"/>
    <mergeCell ref="D7:D8"/>
    <mergeCell ref="S7:S8"/>
    <mergeCell ref="T7:T8"/>
    <mergeCell ref="U7:U8"/>
    <mergeCell ref="S11:S12"/>
    <mergeCell ref="T11:T12"/>
    <mergeCell ref="I8:M9"/>
    <mergeCell ref="J12:L12"/>
    <mergeCell ref="A9:A10"/>
    <mergeCell ref="B9:B10"/>
    <mergeCell ref="C9:C10"/>
    <mergeCell ref="D9:D10"/>
    <mergeCell ref="B11:B12"/>
    <mergeCell ref="C11:C12"/>
    <mergeCell ref="D11:D12"/>
    <mergeCell ref="R7:R8"/>
    <mergeCell ref="R9:R10"/>
    <mergeCell ref="S9:S10"/>
    <mergeCell ref="T9:T10"/>
    <mergeCell ref="U9:U10"/>
    <mergeCell ref="R11:R12"/>
    <mergeCell ref="U11:U12"/>
    <mergeCell ref="F32:H33"/>
    <mergeCell ref="R32:R33"/>
    <mergeCell ref="J33:L34"/>
    <mergeCell ref="N35:P36"/>
    <mergeCell ref="T19:T20"/>
    <mergeCell ref="U19:U20"/>
    <mergeCell ref="I20:M21"/>
    <mergeCell ref="H23:N23"/>
    <mergeCell ref="J25:L26"/>
    <mergeCell ref="J27:L28"/>
    <mergeCell ref="J31:L32"/>
  </mergeCells>
  <printOptions/>
  <pageMargins bottom="0.75" footer="0.0" header="0.0" left="0.7" right="0.7" top="0.75"/>
  <pageSetup orientation="landscape"/>
  <drawing r:id="rId1"/>
</worksheet>
</file>